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435" windowWidth="11055" windowHeight="6360" tabRatio="844" firstSheet="3" activeTab="9"/>
  </bookViews>
  <sheets>
    <sheet name="Handbuch" sheetId="1" r:id="rId1"/>
    <sheet name="Kategorien" sheetId="2" r:id="rId2"/>
    <sheet name="Erfassungshilfe Siebzahlen" sheetId="3" r:id="rId3"/>
    <sheet name="Gesamtzeit aller Siebe" sheetId="4" r:id="rId4"/>
    <sheet name="Rüstzeiten" sheetId="5" r:id="rId5"/>
    <sheet name="Administration" sheetId="6" r:id="rId6"/>
    <sheet name="Logistische Aufgaben" sheetId="7" r:id="rId7"/>
    <sheet name="Dokumentation" sheetId="8" r:id="rId8"/>
    <sheet name="Sonstiges" sheetId="9" r:id="rId9"/>
    <sheet name="Ausfallzeit" sheetId="10" r:id="rId10"/>
    <sheet name="Personalstellenberechnung" sheetId="11" r:id="rId11"/>
    <sheet name="Hilfstabellen" sheetId="12" r:id="rId12"/>
    <sheet name="Diagramm1" sheetId="13" r:id="rId13"/>
  </sheets>
  <definedNames>
    <definedName name="_xlnm.Print_Area" localSheetId="2">'Erfassungshilfe Siebzahlen'!$A$1:$AH$316</definedName>
    <definedName name="Z_A700CFE8_9341_4368_B8AF_8B7F7D951E07_.wvu.Cols" localSheetId="1" hidden="1">'Kategorien'!$G:$L</definedName>
    <definedName name="Z_A700CFE8_9341_4368_B8AF_8B7F7D951E07_.wvu.Rows" localSheetId="9" hidden="1">'Ausfallzeit'!$54:$55</definedName>
    <definedName name="Z_A700CFE8_9341_4368_B8AF_8B7F7D951E07_.wvu.Rows" localSheetId="1" hidden="1">'Kategorien'!$12:$24</definedName>
  </definedNames>
  <calcPr fullCalcOnLoad="1"/>
</workbook>
</file>

<file path=xl/comments4.xml><?xml version="1.0" encoding="utf-8"?>
<comments xmlns="http://schemas.openxmlformats.org/spreadsheetml/2006/main">
  <authors>
    <author>Frank Hintermaier \ DMP</author>
  </authors>
  <commentList>
    <comment ref="E5" authorId="0">
      <text>
        <r>
          <rPr>
            <sz val="8"/>
            <rFont val="Tahoma"/>
            <family val="0"/>
          </rPr>
          <t>Bei der manuellen Eingabe dürfen nur Mengen für komlette Erfassungsmonate eingegeben werden</t>
        </r>
      </text>
    </comment>
  </commentList>
</comments>
</file>

<file path=xl/sharedStrings.xml><?xml version="1.0" encoding="utf-8"?>
<sst xmlns="http://schemas.openxmlformats.org/spreadsheetml/2006/main" count="1150" uniqueCount="319">
  <si>
    <t>Gesamt:</t>
  </si>
  <si>
    <t>Zeitaufwand</t>
  </si>
  <si>
    <t>Ermittlung der Siebzahlen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</si>
  <si>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</si>
  <si>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</si>
  <si>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</si>
  <si>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</si>
  <si>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</si>
  <si>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</si>
  <si>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</si>
  <si>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</si>
  <si>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</si>
  <si>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</si>
  <si>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</si>
  <si>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</si>
  <si>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</si>
  <si>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</si>
  <si>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</si>
  <si>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</si>
  <si>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</si>
  <si>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</si>
  <si>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</si>
  <si>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</si>
  <si>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</si>
  <si>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</si>
  <si>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</si>
  <si>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</si>
  <si>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</si>
  <si>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</si>
  <si>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</si>
  <si>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</si>
  <si>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</si>
  <si>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</si>
  <si>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</si>
  <si>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Leistungserfassung / Personalstellenberechnung</t>
  </si>
  <si>
    <t>Dokumentation</t>
  </si>
  <si>
    <t>Logistische Aufgaben</t>
  </si>
  <si>
    <t>Aufbereitete Siebe und Artikel</t>
  </si>
  <si>
    <t>Jährliche AZ</t>
  </si>
  <si>
    <t>Ausfallquote</t>
  </si>
  <si>
    <t>Stunden</t>
  </si>
  <si>
    <t>Tage</t>
  </si>
  <si>
    <t>pro Jahr</t>
  </si>
  <si>
    <t>Minuten</t>
  </si>
  <si>
    <t>VK</t>
  </si>
  <si>
    <t>Ermittlung Fehlzeiten:</t>
  </si>
  <si>
    <t>Urlaubstage</t>
  </si>
  <si>
    <t>Anteil Bereitschaft</t>
  </si>
  <si>
    <t>Krankheitstage</t>
  </si>
  <si>
    <t>Jahresarbeitszeit in Tagen</t>
  </si>
  <si>
    <t>Arbeitstage:</t>
  </si>
  <si>
    <t>Stunden je Tag:</t>
  </si>
  <si>
    <t>Dienstbefr. / Fortb.</t>
  </si>
  <si>
    <t>Datum:</t>
  </si>
  <si>
    <t>Tag: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</si>
  <si>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</si>
  <si>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</si>
  <si>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</si>
  <si>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</si>
  <si>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</si>
  <si>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</si>
  <si>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</si>
  <si>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</si>
  <si>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</si>
  <si>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</si>
  <si>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</si>
  <si>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</si>
  <si>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Hol- und Bringedienste</t>
  </si>
  <si>
    <t>Arbeiten im Sterilgutlager</t>
  </si>
  <si>
    <t>Bestellungen durchführen</t>
  </si>
  <si>
    <t>Wareneingänge versorgen</t>
  </si>
  <si>
    <t>Sichtkontrolle und Vorbereiten der Geräte und Arbeitsmittel</t>
  </si>
  <si>
    <t>Instrumentenreparatur verwalten</t>
  </si>
  <si>
    <t>Gesamt Rüstzeiten pro Tag</t>
  </si>
  <si>
    <t>Erfassung Rüstzeiten in der ZSVA pro Arbeitstag:</t>
  </si>
  <si>
    <t>Rüstzeiten in der ZSVA</t>
  </si>
  <si>
    <t>Erfassung Logistikzeiten in der ZSVA pro Arbeitstag:</t>
  </si>
  <si>
    <t>E</t>
  </si>
  <si>
    <t>F</t>
  </si>
  <si>
    <t>G</t>
  </si>
  <si>
    <t>Anzahl an Standardinstrumente</t>
  </si>
  <si>
    <t>Anzahl an aufwendigen Instrumenten</t>
  </si>
  <si>
    <t>Ergebniss linear</t>
  </si>
  <si>
    <t>über 75</t>
  </si>
  <si>
    <t xml:space="preserve">Multipliator </t>
  </si>
  <si>
    <t>Bearbeitungszeit für Standardinstrumentarium</t>
  </si>
  <si>
    <t>Bearbeitungszeit für MIC</t>
  </si>
  <si>
    <t>Ergebniss mit Berücksichtigung des Mengeneffektes</t>
  </si>
  <si>
    <t>Kategorie</t>
  </si>
  <si>
    <t>von min</t>
  </si>
  <si>
    <t>bis min</t>
  </si>
  <si>
    <t>1. Container Kategorie 1</t>
  </si>
  <si>
    <t>Kategorie 1</t>
  </si>
  <si>
    <t>2. Container Kategorie 2</t>
  </si>
  <si>
    <t>Kategorie 2</t>
  </si>
  <si>
    <t>3. Container Kategorie 3</t>
  </si>
  <si>
    <t>Kategorie 3</t>
  </si>
  <si>
    <t>4. Container Kategorie 4</t>
  </si>
  <si>
    <t>Kategorie 4</t>
  </si>
  <si>
    <t>5. Container Kategorie 5</t>
  </si>
  <si>
    <t>Kategorie 5</t>
  </si>
  <si>
    <t>6. Container Kategorie 6</t>
  </si>
  <si>
    <t>Kategorie 6</t>
  </si>
  <si>
    <t>7. Container Kategorie 7</t>
  </si>
  <si>
    <t>8. Container Kategorie 8</t>
  </si>
  <si>
    <t>Kategorie 8</t>
  </si>
  <si>
    <t>9. Container Kategorie 9</t>
  </si>
  <si>
    <t>Kategorie 9</t>
  </si>
  <si>
    <t>10. Container Kategorie 10</t>
  </si>
  <si>
    <t>Kategorie 10</t>
  </si>
  <si>
    <t>0 bis 15</t>
  </si>
  <si>
    <t>16 bis 40</t>
  </si>
  <si>
    <t>41 bis 60</t>
  </si>
  <si>
    <t>61 bis 80</t>
  </si>
  <si>
    <t>über 80</t>
  </si>
  <si>
    <t>11. Anzahl Einzelinstrumente einfach</t>
  </si>
  <si>
    <t>12. Anzahl Einzelinstrumente doppelt</t>
  </si>
  <si>
    <t>13. Instrumente Set klein</t>
  </si>
  <si>
    <t>14. Instrumente Set groß</t>
  </si>
  <si>
    <t>Kategorie 7</t>
  </si>
  <si>
    <t>Kategorie 11</t>
  </si>
  <si>
    <t>Kategorie 12</t>
  </si>
  <si>
    <t>Kategorie 13</t>
  </si>
  <si>
    <t>Kategorie 14</t>
  </si>
  <si>
    <t>Standardminuten</t>
  </si>
  <si>
    <t>1. Container</t>
  </si>
  <si>
    <t xml:space="preserve">2. Container </t>
  </si>
  <si>
    <t xml:space="preserve">3. Container </t>
  </si>
  <si>
    <t xml:space="preserve">4. Container </t>
  </si>
  <si>
    <t xml:space="preserve">5. Container </t>
  </si>
  <si>
    <t xml:space="preserve">6. Container </t>
  </si>
  <si>
    <t xml:space="preserve">7. Container </t>
  </si>
  <si>
    <t xml:space="preserve">8. Container </t>
  </si>
  <si>
    <t xml:space="preserve">9. Container </t>
  </si>
  <si>
    <t xml:space="preserve">10. Container </t>
  </si>
  <si>
    <t>Sonstiges in der ZSVA pro Arbeitstag:</t>
  </si>
  <si>
    <t>Sonstiges</t>
  </si>
  <si>
    <t>Anzahl Instrumente</t>
  </si>
  <si>
    <t>Ermittelte Ausfallquote</t>
  </si>
  <si>
    <t>Selbstermittelte Ausfallzeit / Personalstellenberechnung</t>
  </si>
  <si>
    <t>Mitarbeiter-Namen</t>
  </si>
  <si>
    <t xml:space="preserve"> - Wasch- und Desinfektionsmaschinen</t>
  </si>
  <si>
    <t xml:space="preserve"> - Ultraschallbecken</t>
  </si>
  <si>
    <t xml:space="preserve"> - Heißsiegelgeräte</t>
  </si>
  <si>
    <t xml:space="preserve"> - Sterilisationsgeräte</t>
  </si>
  <si>
    <t xml:space="preserve"> - Kommunikationsmittel  ( PC )</t>
  </si>
  <si>
    <t xml:space="preserve"> - Arbeitsplatz vorbereiten</t>
  </si>
  <si>
    <t>Schrankreinigung</t>
  </si>
  <si>
    <t>Abrüsten der Geräte und Arbeitsmittel</t>
  </si>
  <si>
    <t xml:space="preserve"> - Sterilisationsgeräte (z.B. Reinigung der Kammer)</t>
  </si>
  <si>
    <t xml:space="preserve"> - Arbeitsplatz aufräumen und reinigen</t>
  </si>
  <si>
    <t xml:space="preserve">Minuten </t>
  </si>
  <si>
    <t>Administration</t>
  </si>
  <si>
    <t>Erfassung Administration in der ZSVA pro Arbeitstag:</t>
  </si>
  <si>
    <t xml:space="preserve">Leitungsaufgaben </t>
  </si>
  <si>
    <t>Dienstbesprechungen und Mitarbeiterinformation</t>
  </si>
  <si>
    <t>Personalführung und Verwaltung</t>
  </si>
  <si>
    <t xml:space="preserve">Dokumentation der Reinigung </t>
  </si>
  <si>
    <t>Dokumentation der Sterilisation</t>
  </si>
  <si>
    <t xml:space="preserve">Dokumentation der Chargenfreigabe </t>
  </si>
  <si>
    <t>Statistiken führen</t>
  </si>
  <si>
    <t>Besprechungen mit Kunden</t>
  </si>
  <si>
    <t>Produkteberater  ( Vertreter )</t>
  </si>
  <si>
    <t>Reinigen OP Schuhe</t>
  </si>
  <si>
    <t>Transportwagen - Reinigung</t>
  </si>
  <si>
    <t>Güter die nur gereinigt und desinfiziert werden</t>
  </si>
  <si>
    <t>Güter die nur sterilisiert werden</t>
  </si>
  <si>
    <t>Reinigen der Abteilung</t>
  </si>
  <si>
    <t>Ein und Ausschleusen vom Personal</t>
  </si>
  <si>
    <t>Entwurf - Handbuch</t>
  </si>
  <si>
    <t>Manuelle Bearbeitung - Einstufen in andere Kategorie</t>
  </si>
  <si>
    <t>Voraussetzung für diese Kategorien ist eine maschinelle Aufbereitung</t>
  </si>
  <si>
    <t>Es sind diverse Tabellen für hausspezifische Angaben hinterlegt</t>
  </si>
  <si>
    <t>Vorteil: Die Siebe sind nur noch nach Anzahl von Instrumenten einzugeben, die Zeit</t>
  </si>
  <si>
    <t>wird über einen vorgschlagenen Fraktor berechnet</t>
  </si>
  <si>
    <t>Zusatzsterilisiergüter z.B. Tupfer / Anästhesiematerial ist von der ZSVA-Leitung einer</t>
  </si>
  <si>
    <t>Kategorie zuzuordnen</t>
  </si>
  <si>
    <t xml:space="preserve"> wenn ja - Achtung Sieb RKI Kritisch B</t>
  </si>
  <si>
    <t>Gesamtminuten - Sonstiges</t>
  </si>
  <si>
    <t>Gesamtminuten - Dokumentation</t>
  </si>
  <si>
    <t>Gesamtminuten - Logistische Aufgaben</t>
  </si>
  <si>
    <t>Gesamtminuten - Administration pro Tag</t>
  </si>
  <si>
    <t>Gesamtminuten</t>
  </si>
  <si>
    <t>Ermittlung der Siebzahlen im Januar</t>
  </si>
  <si>
    <t>Ermittlung der Siebzahlen im Februar</t>
  </si>
  <si>
    <t>Ermittlung der Siebzahlen im März</t>
  </si>
  <si>
    <t>Ermittlung der Siebzahlen im April</t>
  </si>
  <si>
    <t>Ermittlung der Siebzahlen im Mai</t>
  </si>
  <si>
    <t>Ermittlung der Siebzahlen im Juni</t>
  </si>
  <si>
    <t>Ermittlung der Siebzahlen im Juli</t>
  </si>
  <si>
    <t>Ermittlung der Siebzahlen im August</t>
  </si>
  <si>
    <t>Ermittlung der Siebzahlen im September</t>
  </si>
  <si>
    <t>Ermittlung der Siebzahlen im Oktober</t>
  </si>
  <si>
    <t>Ermittlung der Siebzahlen im November</t>
  </si>
  <si>
    <t>Tabelle zur Eingruppierung der Siebe in Kategorien</t>
  </si>
  <si>
    <t>&gt;X</t>
  </si>
  <si>
    <t>Siebtitel:</t>
  </si>
  <si>
    <t>H</t>
  </si>
  <si>
    <t>I</t>
  </si>
  <si>
    <t>J</t>
  </si>
  <si>
    <t>K</t>
  </si>
  <si>
    <t>L</t>
  </si>
  <si>
    <t>Gesamt Ist-Arbeitstage</t>
  </si>
  <si>
    <t>M</t>
  </si>
  <si>
    <t>N</t>
  </si>
  <si>
    <t>O</t>
  </si>
  <si>
    <t>P</t>
  </si>
  <si>
    <t>Q</t>
  </si>
  <si>
    <t>R</t>
  </si>
  <si>
    <t>T</t>
  </si>
  <si>
    <t>U</t>
  </si>
  <si>
    <t>V</t>
  </si>
  <si>
    <t>W</t>
  </si>
  <si>
    <t>X</t>
  </si>
  <si>
    <t>Y</t>
  </si>
  <si>
    <t>Z</t>
  </si>
  <si>
    <t>A1</t>
  </si>
  <si>
    <t>B1</t>
  </si>
  <si>
    <t>C1</t>
  </si>
  <si>
    <t>D1</t>
  </si>
  <si>
    <t>F1</t>
  </si>
  <si>
    <t xml:space="preserve"> Ist-Arbeitstage</t>
  </si>
  <si>
    <t xml:space="preserve">Erfassung Dokumentationzeiten in der ZSVA </t>
  </si>
  <si>
    <t>pro Arbeitstag:</t>
  </si>
  <si>
    <t>Minuten/Tag</t>
  </si>
  <si>
    <t>AZ/Tag</t>
  </si>
  <si>
    <t>Gesamtstunden</t>
  </si>
  <si>
    <t>Ermittelte Vollzeitkräfte</t>
  </si>
  <si>
    <t>Differenz VK in MA</t>
  </si>
  <si>
    <t>Planstellenberechnung</t>
  </si>
  <si>
    <t>Momentane Vollzeitkräfte</t>
  </si>
  <si>
    <t xml:space="preserve">Jahr: </t>
  </si>
  <si>
    <t xml:space="preserve">Ermittelter Zeitaufwand </t>
  </si>
  <si>
    <t>Eingruppierungshilfe in die Siebkategorien</t>
  </si>
  <si>
    <t>Ermittlung der Siebzahlen im Dezember</t>
  </si>
  <si>
    <t>Geleistete Arbeitszeit in Tagen</t>
  </si>
  <si>
    <t>Arbeitstage/p.a..</t>
  </si>
  <si>
    <t>Geleistete Arbeitszeit in Stunden</t>
  </si>
  <si>
    <t>Anzahl der Siebe
und Instrumente</t>
  </si>
  <si>
    <t>Manuelle Eingabe
der Siebe und Instr.
 je Kategorie</t>
  </si>
  <si>
    <t>Erfassungs-
zeitraum in
Monaten (min. 1)</t>
  </si>
  <si>
    <t>Ermittlung Gesamt-Kategoriezeit</t>
  </si>
  <si>
    <t>Gesamt- 
minuten</t>
  </si>
  <si>
    <t>Wertung</t>
  </si>
  <si>
    <t>Bezugsgröße (Größtes Sieb)</t>
  </si>
  <si>
    <t>Summe der Bezugswerte</t>
  </si>
  <si>
    <t>Bezugswert</t>
  </si>
  <si>
    <t>als zu benchmarkende Größe</t>
  </si>
  <si>
    <t>Wäre dies eine benchmarkfähige Zahl?</t>
  </si>
  <si>
    <t>"=größtes Sieb"</t>
  </si>
  <si>
    <t xml:space="preserve">Arbeiten am Folienschweißplatz </t>
  </si>
  <si>
    <t>Kategorie 15</t>
  </si>
  <si>
    <t>Kategorie 16</t>
  </si>
  <si>
    <t>Kategorie 17</t>
  </si>
  <si>
    <t>Kategorie 18</t>
  </si>
  <si>
    <t>Kategorie 19</t>
  </si>
  <si>
    <t>Kategorie 20</t>
  </si>
  <si>
    <t xml:space="preserve">2. Set </t>
  </si>
  <si>
    <t xml:space="preserve">3. Set </t>
  </si>
  <si>
    <t xml:space="preserve">4. Set </t>
  </si>
  <si>
    <t xml:space="preserve">5. Set </t>
  </si>
  <si>
    <t xml:space="preserve">6. Set </t>
  </si>
  <si>
    <t xml:space="preserve">7. Set </t>
  </si>
  <si>
    <t xml:space="preserve">8. Set </t>
  </si>
  <si>
    <t xml:space="preserve">9. Set </t>
  </si>
  <si>
    <t xml:space="preserve">10. Set </t>
  </si>
  <si>
    <t>Set mit x Instrumente</t>
  </si>
  <si>
    <t xml:space="preserve">Set </t>
  </si>
  <si>
    <t>1. Set</t>
  </si>
  <si>
    <t xml:space="preserve">11. Ermittelter Zeitwert </t>
  </si>
  <si>
    <t xml:space="preserve">12. Ermittelter Zeitwert </t>
  </si>
  <si>
    <t xml:space="preserve">13. Ermittelter Zeitwert </t>
  </si>
  <si>
    <t xml:space="preserve">14. Ermittelter Zeitwert </t>
  </si>
  <si>
    <t xml:space="preserve">15. Ermittelter Zeitwert </t>
  </si>
  <si>
    <t xml:space="preserve">16. Ermittelter Zeitwert </t>
  </si>
  <si>
    <t xml:space="preserve">17. Ermittelter Zeitwert </t>
  </si>
  <si>
    <t xml:space="preserve">18. Ermittelter Zeitwert </t>
  </si>
  <si>
    <t xml:space="preserve">19. Ermittelter Zeitwert </t>
  </si>
  <si>
    <t xml:space="preserve">20. Ermittelter Zeitwert </t>
  </si>
  <si>
    <t>Datensicherung</t>
  </si>
  <si>
    <t>Fortbildung / Fachliteratur</t>
  </si>
  <si>
    <t>2. Set Kategorie 2</t>
  </si>
  <si>
    <t>3. Set Kategorie 3</t>
  </si>
  <si>
    <t>4. Set Kategorie 4</t>
  </si>
  <si>
    <t>5. Set Kategorie 5</t>
  </si>
  <si>
    <t>6. Set Kategorie 6</t>
  </si>
  <si>
    <t>7. Set Kategorie 7</t>
  </si>
  <si>
    <t>8. Set Kategorie 8</t>
  </si>
  <si>
    <t>9. Set Kategorie 9</t>
  </si>
  <si>
    <t>10. Set Kategorie 10</t>
  </si>
  <si>
    <t>1. Set Kategorie 1</t>
  </si>
  <si>
    <t>11. Ermittelter Zeitwert</t>
  </si>
  <si>
    <t>12. Ermittelter Zeitwert</t>
  </si>
  <si>
    <t>13. Ermittelter Zeitwert</t>
  </si>
  <si>
    <t>14. Ermittelter Zeitwert</t>
  </si>
  <si>
    <t>15. Ermittelter Zeitwert</t>
  </si>
  <si>
    <t>16. Ermittelter Zeitwert</t>
  </si>
  <si>
    <t>17. Ermittelter Zeitwert</t>
  </si>
  <si>
    <t>18. Ermittelter Zeitwert</t>
  </si>
  <si>
    <t>19. Ermittelter Zeitwert</t>
  </si>
  <si>
    <t>20. Ermittelter Zeitwert</t>
  </si>
  <si>
    <t>15. Instrumente Set groß</t>
  </si>
  <si>
    <t>16. Instrumente Set groß</t>
  </si>
  <si>
    <t>17. Instrumente Set groß</t>
  </si>
  <si>
    <t>18. Instrumente Set groß</t>
  </si>
  <si>
    <t>19. Instrumente Set groß</t>
  </si>
  <si>
    <t>20. Instrumente Set groß</t>
  </si>
  <si>
    <t>Achtung !!  Es kann nur in den türkis markierten Feldern Eintragungen vorgenommen werden !!</t>
  </si>
  <si>
    <t>Implantate</t>
  </si>
  <si>
    <t>Vorbereiten und Durchführen des Vakuumtest</t>
  </si>
  <si>
    <t>Vorbereiten und Durchführen der Leercharge</t>
  </si>
  <si>
    <t>Vorbereiten und Durchführen des Bowie Dick-Test</t>
  </si>
  <si>
    <t>Wareneingänge verbuchen</t>
  </si>
  <si>
    <t>Wäsche sortieren und sterilisieren</t>
  </si>
  <si>
    <t>Wäsche einräumen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</si>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</sst>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"/>
    <numFmt numFmtId="173" formatCode="h:mm"/>
    <numFmt numFmtId="174" formatCode="[h]:mm"/>
    <numFmt numFmtId="175" formatCode="0.0"/>
    <numFmt numFmtId="176" formatCode="dd\ hh:mm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\ _D_M_-;\-* #,##0.0\ _D_M_-;_-* &quot;-&quot;??\ _D_M_-;_-@_-"/>
    <numFmt numFmtId="183" formatCode="_-* #,##0\ _D_M_-;\-* #,##0\ _D_M_-;_-* &quot;-&quot;??\ _D_M_-;_-@_-"/>
    <numFmt numFmtId="184" formatCode="0.0%"/>
    <numFmt numFmtId="185" formatCode="mmmm\ yy"/>
    <numFmt numFmtId="186" formatCode="d/\ mmmm\ yyyy"/>
  </numFmts>
  <fonts count="32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sz val="16"/>
      <name val="Arial"/>
      <family val="2"/>
    </font>
    <font>
      <b/>
      <i/>
      <u val="single"/>
      <sz val="14"/>
      <color indexed="53"/>
      <name val="Times New Roman"/>
      <family val="1"/>
    </font>
    <font>
      <b/>
      <sz val="16"/>
      <color indexed="53"/>
      <name val="Arial"/>
      <family val="2"/>
    </font>
    <font>
      <b/>
      <sz val="18"/>
      <color indexed="8"/>
      <name val="Times New Roman"/>
      <family val="1"/>
    </font>
    <font>
      <sz val="12"/>
      <name val="Arial"/>
      <family val="0"/>
    </font>
    <font>
      <b/>
      <sz val="11"/>
      <name val="Arial"/>
      <family val="2"/>
    </font>
    <font>
      <b/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2"/>
      <name val="Times New Roman"/>
      <family val="1"/>
    </font>
    <font>
      <sz val="5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8"/>
      <name val="Tahoma"/>
      <family val="0"/>
    </font>
    <font>
      <sz val="14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21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0" fontId="9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170" fontId="0" fillId="0" borderId="0" xfId="19" applyAlignment="1">
      <alignment/>
    </xf>
    <xf numFmtId="170" fontId="8" fillId="0" borderId="0" xfId="19" applyFont="1" applyAlignment="1">
      <alignment/>
    </xf>
    <xf numFmtId="170" fontId="10" fillId="0" borderId="0" xfId="19" applyFont="1" applyAlignment="1">
      <alignment/>
    </xf>
    <xf numFmtId="0" fontId="10" fillId="0" borderId="0" xfId="0" applyFont="1" applyAlignment="1">
      <alignment/>
    </xf>
    <xf numFmtId="183" fontId="10" fillId="0" borderId="0" xfId="0" applyNumberFormat="1" applyFont="1" applyAlignment="1">
      <alignment/>
    </xf>
    <xf numFmtId="183" fontId="0" fillId="0" borderId="0" xfId="15" applyNumberFormat="1" applyAlignment="1">
      <alignment/>
    </xf>
    <xf numFmtId="17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 applyProtection="1">
      <alignment horizontal="center"/>
      <protection/>
    </xf>
    <xf numFmtId="0" fontId="4" fillId="3" borderId="0" xfId="0" applyNumberFormat="1" applyFont="1" applyFill="1" applyAlignment="1">
      <alignment/>
    </xf>
    <xf numFmtId="21" fontId="5" fillId="3" borderId="0" xfId="0" applyNumberFormat="1" applyFont="1" applyFill="1" applyAlignment="1">
      <alignment horizontal="center"/>
    </xf>
    <xf numFmtId="21" fontId="2" fillId="3" borderId="0" xfId="0" applyNumberFormat="1" applyFont="1" applyFill="1" applyAlignment="1">
      <alignment horizontal="center"/>
    </xf>
    <xf numFmtId="0" fontId="18" fillId="3" borderId="0" xfId="0" applyNumberFormat="1" applyFont="1" applyFill="1" applyAlignment="1">
      <alignment/>
    </xf>
    <xf numFmtId="0" fontId="0" fillId="4" borderId="0" xfId="0" applyFill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19" fillId="0" borderId="0" xfId="0" applyFont="1" applyAlignment="1">
      <alignment/>
    </xf>
    <xf numFmtId="0" fontId="0" fillId="4" borderId="1" xfId="0" applyFill="1" applyBorder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>
      <alignment horizontal="center"/>
    </xf>
    <xf numFmtId="0" fontId="9" fillId="4" borderId="3" xfId="0" applyFont="1" applyFill="1" applyBorder="1" applyAlignment="1" applyProtection="1">
      <alignment/>
      <protection/>
    </xf>
    <xf numFmtId="21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5" borderId="4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13" fillId="0" borderId="0" xfId="0" applyNumberFormat="1" applyFont="1" applyBorder="1" applyAlignment="1">
      <alignment horizontal="center"/>
    </xf>
    <xf numFmtId="1" fontId="24" fillId="2" borderId="1" xfId="0" applyNumberFormat="1" applyFont="1" applyFill="1" applyBorder="1" applyAlignment="1" applyProtection="1">
      <alignment/>
      <protection locked="0"/>
    </xf>
    <xf numFmtId="0" fontId="8" fillId="5" borderId="5" xfId="0" applyFont="1" applyFill="1" applyBorder="1" applyAlignment="1">
      <alignment/>
    </xf>
    <xf numFmtId="21" fontId="23" fillId="0" borderId="6" xfId="0" applyNumberFormat="1" applyFont="1" applyBorder="1" applyAlignment="1">
      <alignment horizontal="right"/>
    </xf>
    <xf numFmtId="0" fontId="8" fillId="4" borderId="7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176" fontId="2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1" fontId="5" fillId="0" borderId="0" xfId="0" applyNumberFormat="1" applyFon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27" fillId="0" borderId="0" xfId="0" applyFont="1" applyAlignment="1">
      <alignment/>
    </xf>
    <xf numFmtId="0" fontId="27" fillId="2" borderId="10" xfId="0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23" fillId="4" borderId="5" xfId="0" applyNumberFormat="1" applyFont="1" applyFill="1" applyBorder="1" applyAlignment="1">
      <alignment/>
    </xf>
    <xf numFmtId="21" fontId="25" fillId="4" borderId="5" xfId="0" applyNumberFormat="1" applyFont="1" applyFill="1" applyBorder="1" applyAlignment="1">
      <alignment horizontal="center"/>
    </xf>
    <xf numFmtId="0" fontId="17" fillId="0" borderId="0" xfId="0" applyFont="1" applyBorder="1" applyAlignment="1" applyProtection="1">
      <alignment/>
      <protection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2" fontId="27" fillId="5" borderId="10" xfId="0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2" fontId="8" fillId="5" borderId="12" xfId="0" applyNumberFormat="1" applyFont="1" applyFill="1" applyBorder="1" applyAlignment="1">
      <alignment/>
    </xf>
    <xf numFmtId="0" fontId="23" fillId="0" borderId="13" xfId="0" applyNumberFormat="1" applyFont="1" applyBorder="1" applyAlignment="1">
      <alignment horizontal="left"/>
    </xf>
    <xf numFmtId="1" fontId="8" fillId="5" borderId="12" xfId="0" applyNumberFormat="1" applyFont="1" applyFill="1" applyBorder="1" applyAlignment="1">
      <alignment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right"/>
    </xf>
    <xf numFmtId="0" fontId="0" fillId="4" borderId="8" xfId="0" applyFill="1" applyBorder="1" applyAlignment="1">
      <alignment horizontal="left"/>
    </xf>
    <xf numFmtId="0" fontId="0" fillId="4" borderId="16" xfId="0" applyFill="1" applyBorder="1" applyAlignment="1">
      <alignment horizontal="right"/>
    </xf>
    <xf numFmtId="10" fontId="0" fillId="4" borderId="16" xfId="0" applyNumberFormat="1" applyFill="1" applyBorder="1" applyAlignment="1">
      <alignment horizontal="right"/>
    </xf>
    <xf numFmtId="1" fontId="0" fillId="4" borderId="16" xfId="0" applyNumberFormat="1" applyFill="1" applyBorder="1" applyAlignment="1">
      <alignment/>
    </xf>
    <xf numFmtId="0" fontId="0" fillId="4" borderId="9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/>
    </xf>
    <xf numFmtId="0" fontId="8" fillId="4" borderId="7" xfId="0" applyFont="1" applyFill="1" applyBorder="1" applyAlignment="1" applyProtection="1">
      <alignment/>
      <protection locked="0"/>
    </xf>
    <xf numFmtId="1" fontId="0" fillId="4" borderId="19" xfId="0" applyNumberFormat="1" applyFill="1" applyBorder="1" applyAlignment="1">
      <alignment horizontal="center"/>
    </xf>
    <xf numFmtId="0" fontId="8" fillId="4" borderId="8" xfId="0" applyFont="1" applyFill="1" applyBorder="1" applyAlignment="1" applyProtection="1">
      <alignment/>
      <protection locked="0"/>
    </xf>
    <xf numFmtId="1" fontId="0" fillId="4" borderId="16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0" fontId="27" fillId="5" borderId="10" xfId="0" applyFont="1" applyFill="1" applyBorder="1" applyAlignment="1" applyProtection="1">
      <alignment horizontal="center"/>
      <protection/>
    </xf>
    <xf numFmtId="0" fontId="19" fillId="4" borderId="1" xfId="0" applyFont="1" applyFill="1" applyBorder="1" applyAlignment="1" applyProtection="1">
      <alignment/>
      <protection/>
    </xf>
    <xf numFmtId="0" fontId="9" fillId="4" borderId="20" xfId="0" applyFont="1" applyFill="1" applyBorder="1" applyAlignment="1" applyProtection="1">
      <alignment horizontal="left"/>
      <protection/>
    </xf>
    <xf numFmtId="0" fontId="27" fillId="5" borderId="11" xfId="0" applyFont="1" applyFill="1" applyBorder="1" applyAlignment="1" applyProtection="1">
      <alignment horizontal="left"/>
      <protection/>
    </xf>
    <xf numFmtId="0" fontId="0" fillId="4" borderId="1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21" fontId="26" fillId="5" borderId="5" xfId="0" applyNumberFormat="1" applyFont="1" applyFill="1" applyBorder="1" applyAlignment="1">
      <alignment horizontal="left" wrapText="1"/>
    </xf>
    <xf numFmtId="21" fontId="26" fillId="4" borderId="5" xfId="0" applyNumberFormat="1" applyFont="1" applyFill="1" applyBorder="1" applyAlignment="1">
      <alignment horizontal="center"/>
    </xf>
    <xf numFmtId="21" fontId="26" fillId="5" borderId="5" xfId="0" applyNumberFormat="1" applyFont="1" applyFill="1" applyBorder="1" applyAlignment="1">
      <alignment horizontal="center"/>
    </xf>
    <xf numFmtId="176" fontId="26" fillId="5" borderId="5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1" fontId="2" fillId="4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175" fontId="2" fillId="5" borderId="4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1" fontId="2" fillId="4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75" fontId="2" fillId="5" borderId="1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/>
    </xf>
    <xf numFmtId="1" fontId="2" fillId="4" borderId="20" xfId="0" applyNumberFormat="1" applyFont="1" applyFill="1" applyBorder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75" fontId="2" fillId="4" borderId="1" xfId="0" applyNumberFormat="1" applyFon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75" fontId="2" fillId="0" borderId="1" xfId="0" applyNumberFormat="1" applyFont="1" applyFill="1" applyBorder="1" applyAlignment="1">
      <alignment horizontal="center"/>
    </xf>
    <xf numFmtId="9" fontId="2" fillId="0" borderId="1" xfId="18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11" fillId="0" borderId="1" xfId="0" applyFont="1" applyBorder="1" applyAlignment="1">
      <alignment/>
    </xf>
    <xf numFmtId="21" fontId="26" fillId="0" borderId="1" xfId="0" applyNumberFormat="1" applyFont="1" applyFill="1" applyBorder="1" applyAlignment="1">
      <alignment horizontal="center"/>
    </xf>
    <xf numFmtId="0" fontId="29" fillId="5" borderId="0" xfId="0" applyFont="1" applyFill="1" applyAlignment="1">
      <alignment/>
    </xf>
    <xf numFmtId="0" fontId="30" fillId="0" borderId="0" xfId="0" applyFont="1" applyAlignment="1">
      <alignment/>
    </xf>
    <xf numFmtId="1" fontId="29" fillId="5" borderId="10" xfId="0" applyNumberFormat="1" applyFont="1" applyFill="1" applyBorder="1" applyAlignment="1">
      <alignment/>
    </xf>
    <xf numFmtId="0" fontId="0" fillId="5" borderId="0" xfId="0" applyFill="1" applyAlignment="1">
      <alignment/>
    </xf>
    <xf numFmtId="175" fontId="0" fillId="4" borderId="16" xfId="0" applyNumberFormat="1" applyFill="1" applyBorder="1" applyAlignment="1">
      <alignment/>
    </xf>
    <xf numFmtId="0" fontId="9" fillId="2" borderId="10" xfId="0" applyFont="1" applyFill="1" applyBorder="1" applyAlignment="1" applyProtection="1">
      <alignment horizontal="center"/>
      <protection locked="0"/>
    </xf>
    <xf numFmtId="21" fontId="26" fillId="2" borderId="1" xfId="0" applyNumberFormat="1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/>
    </xf>
    <xf numFmtId="1" fontId="3" fillId="4" borderId="0" xfId="0" applyNumberFormat="1" applyFont="1" applyFill="1" applyAlignment="1">
      <alignment horizontal="center"/>
    </xf>
    <xf numFmtId="0" fontId="2" fillId="2" borderId="1" xfId="0" applyFont="1" applyFill="1" applyBorder="1" applyAlignment="1" applyProtection="1">
      <alignment/>
      <protection locked="0"/>
    </xf>
    <xf numFmtId="0" fontId="3" fillId="6" borderId="0" xfId="0" applyFont="1" applyFill="1" applyAlignment="1">
      <alignment horizontal="right"/>
    </xf>
    <xf numFmtId="1" fontId="3" fillId="6" borderId="0" xfId="0" applyNumberFormat="1" applyFont="1" applyFill="1" applyAlignment="1">
      <alignment horizontal="center"/>
    </xf>
    <xf numFmtId="0" fontId="2" fillId="4" borderId="0" xfId="0" applyFont="1" applyFill="1" applyAlignment="1" applyProtection="1">
      <alignment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2" fontId="27" fillId="2" borderId="10" xfId="0" applyNumberFormat="1" applyFont="1" applyFill="1" applyBorder="1" applyAlignment="1" applyProtection="1">
      <alignment/>
      <protection locked="0"/>
    </xf>
    <xf numFmtId="1" fontId="11" fillId="5" borderId="4" xfId="0" applyNumberFormat="1" applyFont="1" applyFill="1" applyBorder="1" applyAlignment="1" applyProtection="1">
      <alignment/>
      <protection hidden="1"/>
    </xf>
    <xf numFmtId="1" fontId="10" fillId="5" borderId="19" xfId="0" applyNumberFormat="1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locked="0"/>
    </xf>
    <xf numFmtId="0" fontId="18" fillId="3" borderId="0" xfId="0" applyNumberFormat="1" applyFont="1" applyFill="1" applyAlignment="1" applyProtection="1">
      <alignment/>
      <protection/>
    </xf>
    <xf numFmtId="21" fontId="5" fillId="3" borderId="0" xfId="0" applyNumberFormat="1" applyFont="1" applyFill="1" applyAlignment="1" applyProtection="1">
      <alignment horizontal="center"/>
      <protection/>
    </xf>
    <xf numFmtId="0" fontId="4" fillId="3" borderId="0" xfId="0" applyNumberFormat="1" applyFont="1" applyFill="1" applyAlignment="1" applyProtection="1">
      <alignment/>
      <protection/>
    </xf>
    <xf numFmtId="21" fontId="2" fillId="3" borderId="0" xfId="0" applyNumberFormat="1" applyFont="1" applyFill="1" applyAlignment="1" applyProtection="1">
      <alignment horizontal="center"/>
      <protection/>
    </xf>
    <xf numFmtId="176" fontId="2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9" fillId="7" borderId="0" xfId="0" applyFont="1" applyFill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4" borderId="13" xfId="0" applyFont="1" applyFill="1" applyBorder="1" applyAlignment="1" applyProtection="1">
      <alignment/>
      <protection/>
    </xf>
    <xf numFmtId="0" fontId="20" fillId="4" borderId="6" xfId="0" applyFont="1" applyFill="1" applyBorder="1" applyAlignment="1" applyProtection="1">
      <alignment/>
      <protection/>
    </xf>
    <xf numFmtId="0" fontId="20" fillId="4" borderId="21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/>
      <protection/>
    </xf>
    <xf numFmtId="0" fontId="8" fillId="4" borderId="19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8" fillId="4" borderId="8" xfId="0" applyFont="1" applyFill="1" applyBorder="1" applyAlignment="1" applyProtection="1">
      <alignment/>
      <protection/>
    </xf>
    <xf numFmtId="0" fontId="8" fillId="4" borderId="1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4" borderId="9" xfId="0" applyFont="1" applyFill="1" applyBorder="1" applyAlignment="1" applyProtection="1">
      <alignment/>
      <protection/>
    </xf>
    <xf numFmtId="0" fontId="8" fillId="4" borderId="5" xfId="0" applyFont="1" applyFill="1" applyBorder="1" applyAlignment="1" applyProtection="1">
      <alignment/>
      <protection/>
    </xf>
    <xf numFmtId="0" fontId="8" fillId="4" borderId="5" xfId="0" applyFont="1" applyFill="1" applyBorder="1" applyAlignment="1" applyProtection="1">
      <alignment horizontal="right"/>
      <protection/>
    </xf>
    <xf numFmtId="0" fontId="8" fillId="4" borderId="17" xfId="0" applyFont="1" applyFill="1" applyBorder="1" applyAlignment="1" applyProtection="1">
      <alignment/>
      <protection/>
    </xf>
    <xf numFmtId="0" fontId="9" fillId="4" borderId="22" xfId="0" applyFont="1" applyFill="1" applyBorder="1" applyAlignment="1" applyProtection="1">
      <alignment/>
      <protection/>
    </xf>
    <xf numFmtId="0" fontId="19" fillId="4" borderId="23" xfId="0" applyFont="1" applyFill="1" applyBorder="1" applyAlignment="1" applyProtection="1">
      <alignment horizontal="center"/>
      <protection/>
    </xf>
    <xf numFmtId="0" fontId="19" fillId="4" borderId="24" xfId="0" applyFont="1" applyFill="1" applyBorder="1" applyAlignment="1" applyProtection="1">
      <alignment/>
      <protection hidden="1"/>
    </xf>
    <xf numFmtId="0" fontId="19" fillId="4" borderId="25" xfId="0" applyFont="1" applyFill="1" applyBorder="1" applyAlignment="1" applyProtection="1">
      <alignment/>
      <protection hidden="1"/>
    </xf>
    <xf numFmtId="21" fontId="16" fillId="0" borderId="0" xfId="0" applyNumberFormat="1" applyFont="1" applyFill="1" applyAlignment="1" applyProtection="1">
      <alignment horizontal="left"/>
      <protection/>
    </xf>
    <xf numFmtId="21" fontId="2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21" fontId="12" fillId="0" borderId="0" xfId="0" applyNumberFormat="1" applyFont="1" applyAlignment="1" applyProtection="1">
      <alignment horizontal="right"/>
      <protection/>
    </xf>
    <xf numFmtId="21" fontId="7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21" fontId="7" fillId="0" borderId="0" xfId="0" applyNumberFormat="1" applyFont="1" applyAlignment="1" applyProtection="1">
      <alignment horizontal="left"/>
      <protection/>
    </xf>
    <xf numFmtId="1" fontId="11" fillId="0" borderId="0" xfId="0" applyNumberFormat="1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" fontId="11" fillId="0" borderId="1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185" fontId="14" fillId="0" borderId="0" xfId="0" applyNumberFormat="1" applyFont="1" applyAlignment="1" applyProtection="1">
      <alignment horizontal="lef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3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9" fontId="27" fillId="5" borderId="11" xfId="18" applyFont="1" applyFill="1" applyBorder="1" applyAlignment="1">
      <alignment horizontal="center"/>
    </xf>
    <xf numFmtId="9" fontId="27" fillId="5" borderId="12" xfId="18" applyFont="1" applyFill="1" applyBorder="1" applyAlignment="1">
      <alignment horizontal="center"/>
    </xf>
    <xf numFmtId="0" fontId="27" fillId="5" borderId="11" xfId="0" applyFont="1" applyFill="1" applyBorder="1" applyAlignment="1">
      <alignment horizontal="right"/>
    </xf>
    <xf numFmtId="0" fontId="27" fillId="5" borderId="12" xfId="0" applyFont="1" applyFill="1" applyBorder="1" applyAlignment="1">
      <alignment horizontal="right"/>
    </xf>
    <xf numFmtId="0" fontId="8" fillId="5" borderId="11" xfId="0" applyFont="1" applyFill="1" applyBorder="1" applyAlignment="1">
      <alignment horizontal="right"/>
    </xf>
    <xf numFmtId="0" fontId="8" fillId="5" borderId="18" xfId="0" applyFont="1" applyFill="1" applyBorder="1" applyAlignment="1">
      <alignment horizontal="right"/>
    </xf>
    <xf numFmtId="1" fontId="8" fillId="5" borderId="11" xfId="0" applyNumberFormat="1" applyFont="1" applyFill="1" applyBorder="1" applyAlignment="1">
      <alignment horizontal="right"/>
    </xf>
    <xf numFmtId="1" fontId="8" fillId="5" borderId="18" xfId="0" applyNumberFormat="1" applyFont="1" applyFill="1" applyBorder="1" applyAlignment="1">
      <alignment horizontal="right"/>
    </xf>
    <xf numFmtId="0" fontId="27" fillId="5" borderId="11" xfId="0" applyFont="1" applyFill="1" applyBorder="1" applyAlignment="1">
      <alignment horizontal="left"/>
    </xf>
    <xf numFmtId="0" fontId="27" fillId="5" borderId="12" xfId="0" applyFont="1" applyFill="1" applyBorder="1" applyAlignment="1">
      <alignment horizontal="left"/>
    </xf>
    <xf numFmtId="0" fontId="27" fillId="2" borderId="11" xfId="0" applyFont="1" applyFill="1" applyBorder="1" applyAlignment="1" applyProtection="1">
      <alignment horizontal="left"/>
      <protection locked="0"/>
    </xf>
    <xf numFmtId="0" fontId="27" fillId="2" borderId="12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127244"/>
        <c:axId val="21492013"/>
      </c:bar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2013"/>
        <c:crosses val="autoZero"/>
        <c:auto val="1"/>
        <c:lblOffset val="100"/>
        <c:noMultiLvlLbl val="0"/>
      </c:catAx>
      <c:valAx>
        <c:axId val="21492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7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1" sqref="A11"/>
    </sheetView>
  </sheetViews>
  <sheetFormatPr defaultColWidth="11.421875" defaultRowHeight="12.75"/>
  <cols>
    <col min="1" max="1" width="79.7109375" style="0" customWidth="1"/>
  </cols>
  <sheetData>
    <row r="1" spans="1:7" ht="38.25" customHeight="1">
      <c r="A1" s="43" t="s">
        <v>169</v>
      </c>
      <c r="B1" s="68"/>
      <c r="C1" s="5"/>
      <c r="D1" s="5"/>
      <c r="E1" s="69"/>
      <c r="F1" s="50"/>
      <c r="G1" s="2"/>
    </row>
    <row r="2" spans="1:7" ht="16.5" customHeight="1">
      <c r="A2" s="40"/>
      <c r="B2" s="68"/>
      <c r="C2" s="5"/>
      <c r="D2" s="5"/>
      <c r="E2" s="69"/>
      <c r="F2" s="50"/>
      <c r="G2" s="2"/>
    </row>
    <row r="3" ht="20.25">
      <c r="A3" s="36"/>
    </row>
    <row r="5" ht="12.75">
      <c r="A5" t="s">
        <v>173</v>
      </c>
    </row>
    <row r="6" ht="12.75">
      <c r="A6" t="s">
        <v>174</v>
      </c>
    </row>
    <row r="8" ht="12.75">
      <c r="A8" t="s">
        <v>175</v>
      </c>
    </row>
    <row r="9" ht="12.75">
      <c r="A9" t="s">
        <v>176</v>
      </c>
    </row>
    <row r="12" ht="12.75">
      <c r="A12" t="s">
        <v>171</v>
      </c>
    </row>
    <row r="14" ht="12.75">
      <c r="A14" t="s">
        <v>172</v>
      </c>
    </row>
    <row r="16" ht="12.75">
      <c r="A16" t="s">
        <v>170</v>
      </c>
    </row>
    <row r="18" ht="12.75">
      <c r="A18" s="37" t="s">
        <v>307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&amp;CPersonalbedarfsermittlung der DGSV</oddHeader>
    <oddFooter>&amp;CMit freundlicher Unterstützung 
der Aesculap AG &amp; Co. KG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BV60"/>
  <sheetViews>
    <sheetView showGridLines="0" tabSelected="1" zoomScale="75" zoomScaleNormal="75" workbookViewId="0" topLeftCell="A1">
      <selection activeCell="E7" sqref="E7"/>
    </sheetView>
  </sheetViews>
  <sheetFormatPr defaultColWidth="11.421875" defaultRowHeight="12.75"/>
  <cols>
    <col min="1" max="1" width="24.57421875" style="0" customWidth="1"/>
    <col min="2" max="2" width="13.8515625" style="0" customWidth="1"/>
    <col min="3" max="16" width="14.8515625" style="0" customWidth="1"/>
    <col min="17" max="55" width="6.7109375" style="0" customWidth="1"/>
  </cols>
  <sheetData>
    <row r="1" spans="1:16" ht="22.5">
      <c r="A1" s="43" t="s">
        <v>139</v>
      </c>
      <c r="B1" s="41"/>
      <c r="C1" s="40"/>
      <c r="D1" s="40"/>
      <c r="E1" s="42"/>
      <c r="F1" s="66"/>
      <c r="G1" s="42"/>
      <c r="H1" s="67"/>
      <c r="I1" s="67"/>
      <c r="J1" s="67"/>
      <c r="K1" s="67"/>
      <c r="L1" s="67"/>
      <c r="M1" s="67"/>
      <c r="N1" s="67"/>
      <c r="O1" s="67"/>
      <c r="P1" s="67"/>
    </row>
    <row r="2" spans="1:16" ht="18.75">
      <c r="A2" s="40"/>
      <c r="B2" s="41"/>
      <c r="C2" s="40"/>
      <c r="D2" s="40"/>
      <c r="E2" s="42"/>
      <c r="F2" s="66"/>
      <c r="G2" s="42"/>
      <c r="H2" s="67"/>
      <c r="I2" s="67"/>
      <c r="J2" s="67"/>
      <c r="K2" s="67"/>
      <c r="L2" s="67"/>
      <c r="M2" s="67"/>
      <c r="N2" s="67"/>
      <c r="O2" s="67"/>
      <c r="P2" s="67"/>
    </row>
    <row r="3" ht="15.75">
      <c r="A3" s="11"/>
    </row>
    <row r="4" ht="13.5" thickBot="1"/>
    <row r="5" spans="1:74" s="24" customFormat="1" ht="18.75" thickBot="1">
      <c r="A5" s="71" t="s">
        <v>45</v>
      </c>
      <c r="B5"/>
      <c r="C5" s="224" t="s">
        <v>50</v>
      </c>
      <c r="D5" s="224"/>
      <c r="E5" s="73">
        <v>249</v>
      </c>
      <c r="F5" s="224" t="s">
        <v>51</v>
      </c>
      <c r="G5" s="224"/>
      <c r="H5" s="224"/>
      <c r="I5" s="73">
        <v>8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</row>
    <row r="6" spans="1:7" s="24" customFormat="1" ht="12.75">
      <c r="A6" s="70" t="s">
        <v>42</v>
      </c>
      <c r="B6"/>
      <c r="C6"/>
      <c r="D6"/>
      <c r="E6"/>
      <c r="F6"/>
      <c r="G6"/>
    </row>
    <row r="7" spans="1:38" s="24" customFormat="1" ht="12.75">
      <c r="A7" s="70" t="s">
        <v>140</v>
      </c>
      <c r="B7" s="26" t="s">
        <v>315</v>
      </c>
      <c r="C7" s="26" t="s">
        <v>316</v>
      </c>
      <c r="D7" s="26" t="s">
        <v>317</v>
      </c>
      <c r="E7" s="26" t="s">
        <v>318</v>
      </c>
      <c r="F7" s="26" t="s">
        <v>77</v>
      </c>
      <c r="G7" s="26" t="s">
        <v>78</v>
      </c>
      <c r="H7" s="26" t="s">
        <v>79</v>
      </c>
      <c r="I7" s="26" t="s">
        <v>197</v>
      </c>
      <c r="J7" s="26" t="s">
        <v>198</v>
      </c>
      <c r="K7" s="26" t="s">
        <v>199</v>
      </c>
      <c r="L7" s="26" t="s">
        <v>200</v>
      </c>
      <c r="M7" s="26" t="s">
        <v>201</v>
      </c>
      <c r="N7" s="26" t="s">
        <v>203</v>
      </c>
      <c r="O7" s="26" t="s">
        <v>204</v>
      </c>
      <c r="P7" s="26" t="s">
        <v>205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16" s="24" customFormat="1" ht="12.75">
      <c r="A8" s="70" t="s">
        <v>44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4" customFormat="1" ht="12.75">
      <c r="A9" s="70" t="s">
        <v>46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24" customFormat="1" ht="12.75">
      <c r="A10" s="70" t="s">
        <v>52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38" ht="12.75">
      <c r="A11" s="70" t="s">
        <v>47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12.75">
      <c r="A12" s="70" t="s">
        <v>48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16" ht="12.75">
      <c r="A13" s="70" t="s">
        <v>221</v>
      </c>
      <c r="B13" s="70">
        <f aca="true" t="shared" si="0" ref="B13:P13">$E$5*B8-SUM(B9:B12)*B8</f>
        <v>0</v>
      </c>
      <c r="C13" s="70">
        <f t="shared" si="0"/>
        <v>0</v>
      </c>
      <c r="D13" s="70">
        <f t="shared" si="0"/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70">
        <f t="shared" si="0"/>
        <v>0</v>
      </c>
      <c r="M13" s="70">
        <f t="shared" si="0"/>
        <v>0</v>
      </c>
      <c r="N13" s="70">
        <f t="shared" si="0"/>
        <v>0</v>
      </c>
      <c r="O13" s="70">
        <f t="shared" si="0"/>
        <v>0</v>
      </c>
      <c r="P13" s="70">
        <f t="shared" si="0"/>
        <v>0</v>
      </c>
    </row>
    <row r="14" spans="1:16" ht="12.75">
      <c r="A14" s="70" t="s">
        <v>49</v>
      </c>
      <c r="B14" s="70">
        <f aca="true" t="shared" si="1" ref="B14:P14">B8*$E$5</f>
        <v>0</v>
      </c>
      <c r="C14" s="70">
        <f t="shared" si="1"/>
        <v>0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0</v>
      </c>
      <c r="I14" s="70">
        <f t="shared" si="1"/>
        <v>0</v>
      </c>
      <c r="J14" s="70">
        <f t="shared" si="1"/>
        <v>0</v>
      </c>
      <c r="K14" s="70">
        <f t="shared" si="1"/>
        <v>0</v>
      </c>
      <c r="L14" s="70">
        <f t="shared" si="1"/>
        <v>0</v>
      </c>
      <c r="M14" s="70">
        <f t="shared" si="1"/>
        <v>0</v>
      </c>
      <c r="N14" s="70">
        <f t="shared" si="1"/>
        <v>0</v>
      </c>
      <c r="O14" s="70">
        <f t="shared" si="1"/>
        <v>0</v>
      </c>
      <c r="P14" s="70">
        <f t="shared" si="1"/>
        <v>0</v>
      </c>
    </row>
    <row r="19" ht="12.75">
      <c r="A19" s="71" t="s">
        <v>45</v>
      </c>
    </row>
    <row r="20" ht="12.75">
      <c r="A20" s="70" t="s">
        <v>42</v>
      </c>
    </row>
    <row r="21" spans="1:16" ht="12.75">
      <c r="A21" s="70" t="s">
        <v>140</v>
      </c>
      <c r="B21" s="26" t="s">
        <v>206</v>
      </c>
      <c r="C21" s="26" t="s">
        <v>207</v>
      </c>
      <c r="D21" s="26" t="s">
        <v>208</v>
      </c>
      <c r="E21" s="26" t="s">
        <v>209</v>
      </c>
      <c r="F21" s="26" t="s">
        <v>210</v>
      </c>
      <c r="G21" s="26" t="s">
        <v>211</v>
      </c>
      <c r="H21" s="26" t="s">
        <v>212</v>
      </c>
      <c r="I21" s="26" t="s">
        <v>213</v>
      </c>
      <c r="J21" s="26" t="s">
        <v>214</v>
      </c>
      <c r="K21" s="26" t="s">
        <v>215</v>
      </c>
      <c r="L21" s="26" t="s">
        <v>216</v>
      </c>
      <c r="M21" s="26" t="s">
        <v>217</v>
      </c>
      <c r="N21" s="26" t="s">
        <v>218</v>
      </c>
      <c r="O21" s="26" t="s">
        <v>219</v>
      </c>
      <c r="P21" s="26" t="s">
        <v>220</v>
      </c>
    </row>
    <row r="22" spans="1:16" ht="12.75">
      <c r="A22" s="70" t="s">
        <v>44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70" t="s">
        <v>46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70" t="s">
        <v>52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70" t="s">
        <v>47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70" t="s">
        <v>48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1.25" customHeight="1">
      <c r="A27" s="70" t="s">
        <v>41</v>
      </c>
      <c r="B27" s="70">
        <f aca="true" t="shared" si="2" ref="B27:P27">$E$5*B22-SUM(B23:B26)*B22</f>
        <v>0</v>
      </c>
      <c r="C27" s="70">
        <f t="shared" si="2"/>
        <v>0</v>
      </c>
      <c r="D27" s="70">
        <f t="shared" si="2"/>
        <v>0</v>
      </c>
      <c r="E27" s="70">
        <f t="shared" si="2"/>
        <v>0</v>
      </c>
      <c r="F27" s="70">
        <f t="shared" si="2"/>
        <v>0</v>
      </c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P27" s="70">
        <f t="shared" si="2"/>
        <v>0</v>
      </c>
    </row>
    <row r="28" spans="1:16" ht="12.75">
      <c r="A28" s="70" t="s">
        <v>49</v>
      </c>
      <c r="B28" s="70">
        <f aca="true" t="shared" si="3" ref="B28:P28">B22*$E$5</f>
        <v>0</v>
      </c>
      <c r="C28" s="70">
        <f t="shared" si="3"/>
        <v>0</v>
      </c>
      <c r="D28" s="70">
        <f t="shared" si="3"/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  <c r="I28" s="70">
        <f t="shared" si="3"/>
        <v>0</v>
      </c>
      <c r="J28" s="70">
        <f t="shared" si="3"/>
        <v>0</v>
      </c>
      <c r="K28" s="70">
        <f t="shared" si="3"/>
        <v>0</v>
      </c>
      <c r="L28" s="70">
        <f t="shared" si="3"/>
        <v>0</v>
      </c>
      <c r="M28" s="70">
        <f t="shared" si="3"/>
        <v>0</v>
      </c>
      <c r="N28" s="70">
        <f t="shared" si="3"/>
        <v>0</v>
      </c>
      <c r="O28" s="70">
        <f t="shared" si="3"/>
        <v>0</v>
      </c>
      <c r="P28" s="70">
        <f t="shared" si="3"/>
        <v>0</v>
      </c>
    </row>
    <row r="29" spans="1:2" ht="12.75">
      <c r="A29" s="38"/>
      <c r="B29" s="38"/>
    </row>
    <row r="30" spans="1:2" ht="15">
      <c r="A30" s="109" t="s">
        <v>202</v>
      </c>
      <c r="B30" s="110">
        <f>SUM(B13:P13,B27:P27)</f>
        <v>0</v>
      </c>
    </row>
    <row r="31" spans="1:2" ht="15">
      <c r="A31" s="109" t="s">
        <v>49</v>
      </c>
      <c r="B31" s="110">
        <f>SUM(B14:P14,B28:P28)</f>
        <v>0</v>
      </c>
    </row>
    <row r="32" ht="13.5" thickBot="1"/>
    <row r="33" spans="1:4" ht="18.75" thickBot="1">
      <c r="A33" s="227" t="s">
        <v>138</v>
      </c>
      <c r="B33" s="228"/>
      <c r="C33" s="225" t="e">
        <f>1-B30/B31</f>
        <v>#DIV/0!</v>
      </c>
      <c r="D33" s="226"/>
    </row>
    <row r="36" ht="12.75">
      <c r="A36" s="14"/>
    </row>
    <row r="37" ht="12.75">
      <c r="A37" s="14"/>
    </row>
    <row r="38" ht="12.75">
      <c r="A38" s="14"/>
    </row>
    <row r="39" spans="1:7" s="17" customFormat="1" ht="12.75">
      <c r="A39" s="14"/>
      <c r="B39"/>
      <c r="C39"/>
      <c r="D39"/>
      <c r="E39"/>
      <c r="F39"/>
      <c r="G39"/>
    </row>
    <row r="40" ht="12.75">
      <c r="A40" s="15"/>
    </row>
    <row r="41" spans="1:7" ht="12.75">
      <c r="A41" s="16"/>
      <c r="B41" s="17"/>
      <c r="C41" s="17"/>
      <c r="D41" s="17"/>
      <c r="E41" s="18"/>
      <c r="F41" s="17"/>
      <c r="G41" s="17"/>
    </row>
    <row r="42" spans="3:5" ht="12.75">
      <c r="C42" s="19"/>
      <c r="D42" s="19"/>
      <c r="E42" s="20"/>
    </row>
    <row r="43" spans="1:5" ht="12.75">
      <c r="A43" s="17"/>
      <c r="C43" s="19"/>
      <c r="E43" s="21"/>
    </row>
    <row r="44" spans="3:5" ht="12.75">
      <c r="C44" s="19"/>
      <c r="E44" s="21"/>
    </row>
    <row r="45" spans="1:5" ht="12.75">
      <c r="A45" s="17"/>
      <c r="C45" s="19"/>
      <c r="E45" s="21"/>
    </row>
    <row r="46" spans="1:5" ht="12.75">
      <c r="A46" s="16"/>
      <c r="B46" s="17"/>
      <c r="C46" s="17"/>
      <c r="D46" s="17"/>
      <c r="E46" s="18"/>
    </row>
    <row r="47" spans="3:5" ht="12.75">
      <c r="C47" s="19"/>
      <c r="D47" s="19"/>
      <c r="E47" s="20"/>
    </row>
    <row r="48" spans="3:5" ht="12.75">
      <c r="C48" s="19"/>
      <c r="D48" s="22"/>
      <c r="E48" s="21"/>
    </row>
    <row r="49" spans="3:5" ht="12.75">
      <c r="C49" s="19"/>
      <c r="E49" s="21"/>
    </row>
    <row r="50" spans="1:7" s="17" customFormat="1" ht="12.75">
      <c r="A50"/>
      <c r="B50"/>
      <c r="C50" s="19"/>
      <c r="D50"/>
      <c r="E50"/>
      <c r="F50"/>
      <c r="G50"/>
    </row>
    <row r="52" spans="1:7" ht="12.75">
      <c r="A52" s="17"/>
      <c r="B52" s="17"/>
      <c r="C52" s="17"/>
      <c r="D52" s="17"/>
      <c r="E52" s="17"/>
      <c r="F52" s="17"/>
      <c r="G52" s="17"/>
    </row>
    <row r="54" ht="12.75" hidden="1"/>
    <row r="55" ht="12.75" hidden="1"/>
    <row r="56" spans="3:6" ht="12.75">
      <c r="C56" s="14"/>
      <c r="F56" s="23"/>
    </row>
    <row r="57" ht="12.75">
      <c r="C57" s="14"/>
    </row>
    <row r="59" spans="1:5" ht="12.75">
      <c r="A59" s="16"/>
      <c r="B59" s="17"/>
      <c r="C59" s="17"/>
      <c r="D59" s="17"/>
      <c r="E59" s="18"/>
    </row>
    <row r="60" spans="3:5" ht="12.75">
      <c r="C60" s="19"/>
      <c r="D60" s="19"/>
      <c r="E60" s="20"/>
    </row>
  </sheetData>
  <sheetProtection sheet="1" objects="1" scenarios="1"/>
  <mergeCells count="4">
    <mergeCell ref="F5:H5"/>
    <mergeCell ref="C5:D5"/>
    <mergeCell ref="C33:D33"/>
    <mergeCell ref="A33:B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&amp;CPersonalbedarfsermittlung der DGSV</oddHeader>
    <oddFooter>&amp;CMit freundlicher Unterstützung 
der Aesculap AG &amp; Co. KG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B13" sqref="B13:C13"/>
    </sheetView>
  </sheetViews>
  <sheetFormatPr defaultColWidth="11.421875" defaultRowHeight="12.75"/>
  <cols>
    <col min="1" max="1" width="28.421875" style="0" customWidth="1"/>
    <col min="2" max="2" width="12.28125" style="0" bestFit="1" customWidth="1"/>
    <col min="3" max="3" width="15.28125" style="0" bestFit="1" customWidth="1"/>
    <col min="4" max="4" width="16.8515625" style="0" customWidth="1"/>
    <col min="5" max="5" width="9.00390625" style="0" customWidth="1"/>
    <col min="6" max="6" width="13.140625" style="0" bestFit="1" customWidth="1"/>
  </cols>
  <sheetData>
    <row r="1" spans="1:9" ht="38.25" customHeight="1">
      <c r="A1" s="43" t="s">
        <v>34</v>
      </c>
      <c r="B1" s="41"/>
      <c r="C1" s="40"/>
      <c r="D1" s="40"/>
      <c r="E1" s="42"/>
      <c r="F1" s="66"/>
      <c r="G1" s="42"/>
      <c r="H1" s="67"/>
      <c r="I1" s="67"/>
    </row>
    <row r="2" spans="1:9" ht="16.5" customHeight="1">
      <c r="A2" s="40"/>
      <c r="B2" s="41"/>
      <c r="C2" s="40"/>
      <c r="D2" s="40"/>
      <c r="E2" s="42"/>
      <c r="F2" s="66"/>
      <c r="G2" s="42"/>
      <c r="H2" s="67"/>
      <c r="I2" s="67"/>
    </row>
    <row r="4" ht="18.75" thickBot="1">
      <c r="A4" s="72" t="s">
        <v>232</v>
      </c>
    </row>
    <row r="5" spans="1:4" ht="13.5" thickBot="1">
      <c r="A5" s="95"/>
      <c r="B5" s="96" t="s">
        <v>224</v>
      </c>
      <c r="C5" s="96" t="s">
        <v>236</v>
      </c>
      <c r="D5" s="97" t="s">
        <v>182</v>
      </c>
    </row>
    <row r="6" spans="1:6" ht="12.75">
      <c r="A6" s="98" t="s">
        <v>75</v>
      </c>
      <c r="B6" s="78">
        <f>SUM(Rüstzeiten!B36)</f>
        <v>0</v>
      </c>
      <c r="C6" s="79">
        <f>Ausfallzeit!E5</f>
        <v>249</v>
      </c>
      <c r="D6" s="99">
        <f>SUM(B6*C6)</f>
        <v>0</v>
      </c>
      <c r="F6" s="7"/>
    </row>
    <row r="7" spans="1:6" ht="12.75">
      <c r="A7" s="100" t="s">
        <v>36</v>
      </c>
      <c r="B7" s="80">
        <f>SUM('Logistische Aufgaben'!B36)</f>
        <v>0</v>
      </c>
      <c r="C7" s="81">
        <f>C6</f>
        <v>249</v>
      </c>
      <c r="D7" s="101">
        <f>SUM(B7*C7)</f>
        <v>0</v>
      </c>
      <c r="F7" s="7"/>
    </row>
    <row r="8" spans="1:4" ht="12.75">
      <c r="A8" s="100" t="s">
        <v>35</v>
      </c>
      <c r="B8" s="80">
        <f>SUM(Dokumentation!B36)</f>
        <v>0</v>
      </c>
      <c r="C8" s="81">
        <f>C7</f>
        <v>249</v>
      </c>
      <c r="D8" s="101">
        <f>SUM(B8*C8)</f>
        <v>0</v>
      </c>
    </row>
    <row r="9" spans="1:8" ht="12.75">
      <c r="A9" s="100" t="s">
        <v>152</v>
      </c>
      <c r="B9" s="80">
        <f>SUM(Administration!B38)</f>
        <v>0</v>
      </c>
      <c r="C9" s="81">
        <f>C8</f>
        <v>249</v>
      </c>
      <c r="D9" s="101">
        <f>SUM(B9*C9)</f>
        <v>0</v>
      </c>
      <c r="H9" s="13"/>
    </row>
    <row r="10" spans="1:4" ht="12.75">
      <c r="A10" s="100" t="s">
        <v>136</v>
      </c>
      <c r="B10" s="80">
        <f>SUM(Sonstiges!B36)</f>
        <v>0</v>
      </c>
      <c r="C10" s="81">
        <f>C9</f>
        <v>249</v>
      </c>
      <c r="D10" s="101">
        <f>SUM(B10*C10)</f>
        <v>0</v>
      </c>
    </row>
    <row r="11" spans="1:4" ht="13.5" thickBot="1">
      <c r="A11" s="65" t="s">
        <v>37</v>
      </c>
      <c r="B11" s="102"/>
      <c r="C11" s="103"/>
      <c r="D11" s="104">
        <f>SUM('Gesamtzeit aller Siebe'!G26)</f>
        <v>0</v>
      </c>
    </row>
    <row r="12" spans="6:9" ht="13.5" thickBot="1">
      <c r="F12" s="6"/>
      <c r="I12" s="6"/>
    </row>
    <row r="13" spans="2:4" ht="13.5" thickBot="1">
      <c r="B13" s="229" t="s">
        <v>182</v>
      </c>
      <c r="C13" s="230"/>
      <c r="D13" s="86">
        <f>SUM(D6:D11)</f>
        <v>0</v>
      </c>
    </row>
    <row r="14" spans="2:4" ht="13.5" thickBot="1">
      <c r="B14" s="231" t="s">
        <v>226</v>
      </c>
      <c r="C14" s="232"/>
      <c r="D14" s="86">
        <f>D13/60</f>
        <v>0</v>
      </c>
    </row>
    <row r="15" ht="12.75">
      <c r="D15" s="12"/>
    </row>
    <row r="17" spans="1:4" ht="18.75" thickBot="1">
      <c r="A17" s="72" t="s">
        <v>229</v>
      </c>
      <c r="C17" s="6"/>
      <c r="D17" s="6"/>
    </row>
    <row r="18" spans="1:2" ht="12.75">
      <c r="A18" s="87" t="s">
        <v>38</v>
      </c>
      <c r="B18" s="88">
        <f>SUM(Ausfallzeit!E5)</f>
        <v>249</v>
      </c>
    </row>
    <row r="19" spans="1:2" ht="12.75">
      <c r="A19" s="89" t="s">
        <v>225</v>
      </c>
      <c r="B19" s="90">
        <f>SUM(Ausfallzeit!I5)</f>
        <v>8</v>
      </c>
    </row>
    <row r="20" spans="1:2" ht="12.75">
      <c r="A20" s="89" t="s">
        <v>39</v>
      </c>
      <c r="B20" s="91" t="e">
        <f>Ausfallzeit!C33</f>
        <v>#DIV/0!</v>
      </c>
    </row>
    <row r="21" spans="1:4" ht="12.75">
      <c r="A21" s="89" t="s">
        <v>235</v>
      </c>
      <c r="B21" s="141" t="e">
        <f>(B18-(B18*B20))</f>
        <v>#DIV/0!</v>
      </c>
      <c r="D21" s="8"/>
    </row>
    <row r="22" spans="1:7" ht="12.75">
      <c r="A22" s="89" t="s">
        <v>237</v>
      </c>
      <c r="B22" s="92" t="e">
        <f>B21*B19</f>
        <v>#DIV/0!</v>
      </c>
      <c r="G22" s="6"/>
    </row>
    <row r="23" spans="1:2" ht="13.5" thickBot="1">
      <c r="A23" s="93" t="s">
        <v>226</v>
      </c>
      <c r="B23" s="94">
        <f>SUM(D14)</f>
        <v>0</v>
      </c>
    </row>
    <row r="25" ht="13.5" thickBot="1"/>
    <row r="26" spans="1:3" ht="18.75" thickBot="1">
      <c r="A26" s="235" t="s">
        <v>230</v>
      </c>
      <c r="B26" s="236"/>
      <c r="C26" s="156">
        <v>7.5</v>
      </c>
    </row>
    <row r="27" spans="1:3" ht="18.75" thickBot="1">
      <c r="A27" s="233" t="s">
        <v>227</v>
      </c>
      <c r="B27" s="234"/>
      <c r="C27" s="82" t="e">
        <f>B23/B22</f>
        <v>#DIV/0!</v>
      </c>
    </row>
    <row r="28" ht="13.5" thickBot="1"/>
    <row r="29" spans="1:2" ht="13.5" thickBot="1">
      <c r="A29" s="83" t="s">
        <v>228</v>
      </c>
      <c r="B29" s="84" t="e">
        <f>C27-C26</f>
        <v>#DIV/0!</v>
      </c>
    </row>
  </sheetData>
  <sheetProtection password="CC47" sheet="1" objects="1" scenarios="1"/>
  <mergeCells count="4">
    <mergeCell ref="B13:C13"/>
    <mergeCell ref="B14:C14"/>
    <mergeCell ref="A27:B27"/>
    <mergeCell ref="A26:B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&amp;CPersonalbedarfsermittlung der DGSV</oddHeader>
    <oddFooter>&amp;CMit freundlicher Unterstützung 
der Aesculap AG &amp; Co. KG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O35"/>
  <sheetViews>
    <sheetView showGridLines="0" zoomScale="75" zoomScaleNormal="75" workbookViewId="0" topLeftCell="A1">
      <selection activeCell="A3" sqref="A3"/>
    </sheetView>
  </sheetViews>
  <sheetFormatPr defaultColWidth="11.421875" defaultRowHeight="12.75"/>
  <cols>
    <col min="1" max="1" width="40.57421875" style="0" bestFit="1" customWidth="1"/>
    <col min="2" max="2" width="12.421875" style="0" bestFit="1" customWidth="1"/>
    <col min="3" max="3" width="5.28125" style="0" customWidth="1"/>
    <col min="4" max="4" width="5.421875" style="0" customWidth="1"/>
    <col min="5" max="5" width="5.28125" style="0" customWidth="1"/>
    <col min="6" max="6" width="5.140625" style="0" customWidth="1"/>
    <col min="7" max="7" width="5.00390625" style="0" customWidth="1"/>
    <col min="8" max="8" width="5.421875" style="0" customWidth="1"/>
    <col min="9" max="9" width="4.57421875" style="0" customWidth="1"/>
    <col min="10" max="10" width="5.7109375" style="0" customWidth="1"/>
    <col min="11" max="11" width="5.57421875" style="0" customWidth="1"/>
    <col min="12" max="12" width="5.00390625" style="0" customWidth="1"/>
    <col min="13" max="13" width="5.7109375" style="0" customWidth="1"/>
    <col min="14" max="14" width="5.57421875" style="0" customWidth="1"/>
    <col min="15" max="15" width="10.421875" style="0" bestFit="1" customWidth="1"/>
  </cols>
  <sheetData>
    <row r="1" spans="1:15" ht="38.25" customHeight="1">
      <c r="A1" s="43" t="s">
        <v>2</v>
      </c>
      <c r="B1" s="41"/>
      <c r="C1" s="40"/>
      <c r="D1" s="40"/>
      <c r="E1" s="42"/>
      <c r="F1" s="66"/>
      <c r="G1" s="42"/>
      <c r="H1" s="67"/>
      <c r="I1" s="67"/>
      <c r="J1" s="67"/>
      <c r="K1" s="67"/>
      <c r="L1" s="67"/>
      <c r="M1" s="67"/>
      <c r="N1" s="67"/>
      <c r="O1" s="67"/>
    </row>
    <row r="2" spans="1:15" ht="16.5" customHeight="1">
      <c r="A2" s="40"/>
      <c r="B2" s="41"/>
      <c r="C2" s="40"/>
      <c r="D2" s="40"/>
      <c r="E2" s="42"/>
      <c r="F2" s="66"/>
      <c r="G2" s="42"/>
      <c r="H2" s="67"/>
      <c r="I2" s="67"/>
      <c r="J2" s="67"/>
      <c r="K2" s="67"/>
      <c r="L2" s="67"/>
      <c r="M2" s="67"/>
      <c r="N2" s="67"/>
      <c r="O2" s="67"/>
    </row>
    <row r="3" s="28" customFormat="1" ht="15" customHeight="1"/>
    <row r="4" spans="1:15" s="28" customFormat="1" ht="15" customHeight="1">
      <c r="A4" s="59"/>
      <c r="B4" s="52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3"/>
    </row>
    <row r="5" spans="1:15" s="28" customFormat="1" ht="13.5" thickBot="1">
      <c r="A5" s="54"/>
      <c r="B5" s="5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46" customFormat="1" ht="15" customHeight="1" thickBot="1">
      <c r="A6" s="85" t="s">
        <v>231</v>
      </c>
      <c r="B6" s="62"/>
      <c r="C6" s="133" t="s">
        <v>55</v>
      </c>
      <c r="D6" s="133" t="s">
        <v>56</v>
      </c>
      <c r="E6" s="133" t="s">
        <v>57</v>
      </c>
      <c r="F6" s="133" t="s">
        <v>58</v>
      </c>
      <c r="G6" s="133" t="s">
        <v>59</v>
      </c>
      <c r="H6" s="133" t="s">
        <v>60</v>
      </c>
      <c r="I6" s="133" t="s">
        <v>61</v>
      </c>
      <c r="J6" s="133" t="s">
        <v>62</v>
      </c>
      <c r="K6" s="133" t="s">
        <v>63</v>
      </c>
      <c r="L6" s="133" t="s">
        <v>64</v>
      </c>
      <c r="M6" s="133" t="s">
        <v>65</v>
      </c>
      <c r="N6" s="133" t="s">
        <v>66</v>
      </c>
      <c r="O6" s="134" t="s">
        <v>0</v>
      </c>
    </row>
    <row r="7" spans="1:15" s="28" customFormat="1" ht="15" customHeight="1">
      <c r="A7" s="63" t="s">
        <v>125</v>
      </c>
      <c r="B7" s="57" t="s">
        <v>92</v>
      </c>
      <c r="C7" s="157">
        <f>SUM('Erfassungshilfe Siebzahlen'!AH6)</f>
        <v>0</v>
      </c>
      <c r="D7" s="157">
        <f>SUM('Erfassungshilfe Siebzahlen'!AH33)</f>
        <v>0</v>
      </c>
      <c r="E7" s="157">
        <f>SUM('Erfassungshilfe Siebzahlen'!AH60)</f>
        <v>0</v>
      </c>
      <c r="F7" s="157">
        <f>SUM('Erfassungshilfe Siebzahlen'!AH87)</f>
        <v>0</v>
      </c>
      <c r="G7" s="157">
        <f>SUM('Erfassungshilfe Siebzahlen'!AH114)</f>
        <v>0</v>
      </c>
      <c r="H7" s="157">
        <f>SUM('Erfassungshilfe Siebzahlen'!AH141)</f>
        <v>0</v>
      </c>
      <c r="I7" s="157">
        <f>SUM('Erfassungshilfe Siebzahlen'!AH168)</f>
        <v>0</v>
      </c>
      <c r="J7" s="157">
        <f>SUM('Erfassungshilfe Siebzahlen'!AH195)</f>
        <v>0</v>
      </c>
      <c r="K7" s="157">
        <f>SUM('Erfassungshilfe Siebzahlen'!AH222)</f>
        <v>0</v>
      </c>
      <c r="L7" s="157">
        <f>SUM('Erfassungshilfe Siebzahlen'!AH249)</f>
        <v>0</v>
      </c>
      <c r="M7" s="157">
        <f>SUM('Erfassungshilfe Siebzahlen'!AH276)</f>
        <v>0</v>
      </c>
      <c r="N7" s="157">
        <f>SUM('Erfassungshilfe Siebzahlen'!AH303)</f>
        <v>0</v>
      </c>
      <c r="O7" s="158">
        <f>SUM(C7:N7)</f>
        <v>0</v>
      </c>
    </row>
    <row r="8" spans="1:15" s="28" customFormat="1" ht="15" customHeight="1">
      <c r="A8" s="64" t="s">
        <v>126</v>
      </c>
      <c r="B8" s="58" t="s">
        <v>94</v>
      </c>
      <c r="C8" s="157">
        <f>SUM('Erfassungshilfe Siebzahlen'!AH7)</f>
        <v>0</v>
      </c>
      <c r="D8" s="157">
        <f>SUM('Erfassungshilfe Siebzahlen'!AH34)</f>
        <v>0</v>
      </c>
      <c r="E8" s="157">
        <f>SUM('Erfassungshilfe Siebzahlen'!AH61)</f>
        <v>0</v>
      </c>
      <c r="F8" s="157">
        <f>SUM('Erfassungshilfe Siebzahlen'!AH88)</f>
        <v>0</v>
      </c>
      <c r="G8" s="157">
        <f>SUM('Erfassungshilfe Siebzahlen'!AH115)</f>
        <v>0</v>
      </c>
      <c r="H8" s="157">
        <f>SUM('Erfassungshilfe Siebzahlen'!AH142)</f>
        <v>0</v>
      </c>
      <c r="I8" s="157">
        <f>SUM('Erfassungshilfe Siebzahlen'!AH169)</f>
        <v>0</v>
      </c>
      <c r="J8" s="157">
        <f>SUM('Erfassungshilfe Siebzahlen'!AH196)</f>
        <v>0</v>
      </c>
      <c r="K8" s="157">
        <f>SUM('Erfassungshilfe Siebzahlen'!AH223)</f>
        <v>0</v>
      </c>
      <c r="L8" s="157">
        <f>SUM('Erfassungshilfe Siebzahlen'!AH250)</f>
        <v>0</v>
      </c>
      <c r="M8" s="157">
        <f>SUM('Erfassungshilfe Siebzahlen'!AH277)</f>
        <v>0</v>
      </c>
      <c r="N8" s="157">
        <f>SUM('Erfassungshilfe Siebzahlen'!AH304)</f>
        <v>0</v>
      </c>
      <c r="O8" s="158">
        <f aca="true" t="shared" si="0" ref="O8:O26">SUM(C8:N8)</f>
        <v>0</v>
      </c>
    </row>
    <row r="9" spans="1:15" s="28" customFormat="1" ht="15" customHeight="1">
      <c r="A9" s="64" t="s">
        <v>127</v>
      </c>
      <c r="B9" s="58" t="s">
        <v>96</v>
      </c>
      <c r="C9" s="157">
        <f>SUM('Erfassungshilfe Siebzahlen'!AH8)</f>
        <v>0</v>
      </c>
      <c r="D9" s="157">
        <f>SUM('Erfassungshilfe Siebzahlen'!AH35)</f>
        <v>0</v>
      </c>
      <c r="E9" s="157">
        <f>SUM('Erfassungshilfe Siebzahlen'!AH62)</f>
        <v>0</v>
      </c>
      <c r="F9" s="157">
        <f>SUM('Erfassungshilfe Siebzahlen'!AH89)</f>
        <v>0</v>
      </c>
      <c r="G9" s="157">
        <f>SUM('Erfassungshilfe Siebzahlen'!AH116)</f>
        <v>0</v>
      </c>
      <c r="H9" s="157">
        <f>SUM('Erfassungshilfe Siebzahlen'!AH143)</f>
        <v>0</v>
      </c>
      <c r="I9" s="157">
        <f>SUM('Erfassungshilfe Siebzahlen'!AH170)</f>
        <v>0</v>
      </c>
      <c r="J9" s="157">
        <f>SUM('Erfassungshilfe Siebzahlen'!AH197)</f>
        <v>0</v>
      </c>
      <c r="K9" s="157">
        <f>SUM('Erfassungshilfe Siebzahlen'!AH224)</f>
        <v>0</v>
      </c>
      <c r="L9" s="157">
        <f>SUM('Erfassungshilfe Siebzahlen'!AH251)</f>
        <v>0</v>
      </c>
      <c r="M9" s="157">
        <f>SUM('Erfassungshilfe Siebzahlen'!AH278)</f>
        <v>0</v>
      </c>
      <c r="N9" s="157">
        <f>SUM('Erfassungshilfe Siebzahlen'!AH305)</f>
        <v>0</v>
      </c>
      <c r="O9" s="158">
        <f t="shared" si="0"/>
        <v>0</v>
      </c>
    </row>
    <row r="10" spans="1:15" s="28" customFormat="1" ht="15" customHeight="1">
      <c r="A10" s="64" t="s">
        <v>128</v>
      </c>
      <c r="B10" s="58" t="s">
        <v>98</v>
      </c>
      <c r="C10" s="157">
        <f>SUM('Erfassungshilfe Siebzahlen'!AH9)</f>
        <v>0</v>
      </c>
      <c r="D10" s="157">
        <f>SUM('Erfassungshilfe Siebzahlen'!AH36)</f>
        <v>0</v>
      </c>
      <c r="E10" s="157">
        <f>SUM('Erfassungshilfe Siebzahlen'!AH63)</f>
        <v>0</v>
      </c>
      <c r="F10" s="157">
        <f>SUM('Erfassungshilfe Siebzahlen'!AH90)</f>
        <v>0</v>
      </c>
      <c r="G10" s="157">
        <f>SUM('Erfassungshilfe Siebzahlen'!AH117)</f>
        <v>0</v>
      </c>
      <c r="H10" s="157">
        <f>SUM('Erfassungshilfe Siebzahlen'!AH144)</f>
        <v>0</v>
      </c>
      <c r="I10" s="157">
        <f>SUM('Erfassungshilfe Siebzahlen'!AH171)</f>
        <v>0</v>
      </c>
      <c r="J10" s="157">
        <f>SUM('Erfassungshilfe Siebzahlen'!AH198)</f>
        <v>0</v>
      </c>
      <c r="K10" s="157">
        <f>SUM('Erfassungshilfe Siebzahlen'!AH225)</f>
        <v>0</v>
      </c>
      <c r="L10" s="157">
        <f>SUM('Erfassungshilfe Siebzahlen'!AH252)</f>
        <v>0</v>
      </c>
      <c r="M10" s="157">
        <f>SUM('Erfassungshilfe Siebzahlen'!AH279)</f>
        <v>0</v>
      </c>
      <c r="N10" s="157">
        <f>SUM('Erfassungshilfe Siebzahlen'!AH306)</f>
        <v>0</v>
      </c>
      <c r="O10" s="158">
        <f t="shared" si="0"/>
        <v>0</v>
      </c>
    </row>
    <row r="11" spans="1:15" s="28" customFormat="1" ht="15" customHeight="1">
      <c r="A11" s="64" t="s">
        <v>129</v>
      </c>
      <c r="B11" s="58" t="s">
        <v>100</v>
      </c>
      <c r="C11" s="157">
        <f>SUM('Erfassungshilfe Siebzahlen'!AH10)</f>
        <v>0</v>
      </c>
      <c r="D11" s="157">
        <f>SUM('Erfassungshilfe Siebzahlen'!AH37)</f>
        <v>0</v>
      </c>
      <c r="E11" s="157">
        <f>SUM('Erfassungshilfe Siebzahlen'!AH64)</f>
        <v>0</v>
      </c>
      <c r="F11" s="157">
        <f>SUM('Erfassungshilfe Siebzahlen'!AH91)</f>
        <v>0</v>
      </c>
      <c r="G11" s="157">
        <f>SUM('Erfassungshilfe Siebzahlen'!AH118)</f>
        <v>0</v>
      </c>
      <c r="H11" s="157">
        <f>SUM('Erfassungshilfe Siebzahlen'!AH145)</f>
        <v>0</v>
      </c>
      <c r="I11" s="157">
        <f>SUM('Erfassungshilfe Siebzahlen'!AH172)</f>
        <v>0</v>
      </c>
      <c r="J11" s="157">
        <f>SUM('Erfassungshilfe Siebzahlen'!AH199)</f>
        <v>0</v>
      </c>
      <c r="K11" s="157">
        <f>SUM('Erfassungshilfe Siebzahlen'!AH226)</f>
        <v>0</v>
      </c>
      <c r="L11" s="157">
        <f>SUM('Erfassungshilfe Siebzahlen'!AH253)</f>
        <v>0</v>
      </c>
      <c r="M11" s="157">
        <f>SUM('Erfassungshilfe Siebzahlen'!AH280)</f>
        <v>0</v>
      </c>
      <c r="N11" s="157">
        <f>SUM('Erfassungshilfe Siebzahlen'!AH307)</f>
        <v>0</v>
      </c>
      <c r="O11" s="158">
        <f t="shared" si="0"/>
        <v>0</v>
      </c>
    </row>
    <row r="12" spans="1:15" s="28" customFormat="1" ht="15" customHeight="1">
      <c r="A12" s="64" t="s">
        <v>130</v>
      </c>
      <c r="B12" s="58" t="s">
        <v>102</v>
      </c>
      <c r="C12" s="157">
        <f>SUM('Erfassungshilfe Siebzahlen'!AH11)</f>
        <v>0</v>
      </c>
      <c r="D12" s="157">
        <f>SUM('Erfassungshilfe Siebzahlen'!AH38)</f>
        <v>0</v>
      </c>
      <c r="E12" s="157">
        <f>SUM('Erfassungshilfe Siebzahlen'!AH65)</f>
        <v>0</v>
      </c>
      <c r="F12" s="157">
        <f>SUM('Erfassungshilfe Siebzahlen'!AH92)</f>
        <v>0</v>
      </c>
      <c r="G12" s="157">
        <f>SUM('Erfassungshilfe Siebzahlen'!AH119)</f>
        <v>0</v>
      </c>
      <c r="H12" s="157">
        <f>SUM('Erfassungshilfe Siebzahlen'!AH146)</f>
        <v>0</v>
      </c>
      <c r="I12" s="157">
        <f>SUM('Erfassungshilfe Siebzahlen'!AH173)</f>
        <v>0</v>
      </c>
      <c r="J12" s="157">
        <f>SUM('Erfassungshilfe Siebzahlen'!AH200)</f>
        <v>0</v>
      </c>
      <c r="K12" s="157">
        <f>SUM('Erfassungshilfe Siebzahlen'!AH227)</f>
        <v>0</v>
      </c>
      <c r="L12" s="157">
        <f>SUM('Erfassungshilfe Siebzahlen'!AH254)</f>
        <v>0</v>
      </c>
      <c r="M12" s="157">
        <f>SUM('Erfassungshilfe Siebzahlen'!AH281)</f>
        <v>0</v>
      </c>
      <c r="N12" s="157">
        <f>SUM('Erfassungshilfe Siebzahlen'!AH308)</f>
        <v>0</v>
      </c>
      <c r="O12" s="158">
        <f t="shared" si="0"/>
        <v>0</v>
      </c>
    </row>
    <row r="13" spans="1:15" s="28" customFormat="1" ht="15" customHeight="1">
      <c r="A13" s="64" t="s">
        <v>131</v>
      </c>
      <c r="B13" s="58" t="s">
        <v>119</v>
      </c>
      <c r="C13" s="157">
        <f>SUM('Erfassungshilfe Siebzahlen'!AH12)</f>
        <v>0</v>
      </c>
      <c r="D13" s="157">
        <f>SUM('Erfassungshilfe Siebzahlen'!AH39)</f>
        <v>0</v>
      </c>
      <c r="E13" s="157">
        <f>SUM('Erfassungshilfe Siebzahlen'!AH66)</f>
        <v>0</v>
      </c>
      <c r="F13" s="157">
        <f>SUM('Erfassungshilfe Siebzahlen'!AH93)</f>
        <v>0</v>
      </c>
      <c r="G13" s="157">
        <f>SUM('Erfassungshilfe Siebzahlen'!AH120)</f>
        <v>0</v>
      </c>
      <c r="H13" s="157">
        <f>SUM('Erfassungshilfe Siebzahlen'!AH147)</f>
        <v>0</v>
      </c>
      <c r="I13" s="157">
        <f>SUM('Erfassungshilfe Siebzahlen'!AH174)</f>
        <v>0</v>
      </c>
      <c r="J13" s="157">
        <f>SUM('Erfassungshilfe Siebzahlen'!AH201)</f>
        <v>0</v>
      </c>
      <c r="K13" s="157">
        <f>SUM('Erfassungshilfe Siebzahlen'!AH228)</f>
        <v>0</v>
      </c>
      <c r="L13" s="157">
        <f>SUM('Erfassungshilfe Siebzahlen'!AH255)</f>
        <v>0</v>
      </c>
      <c r="M13" s="157">
        <f>SUM('Erfassungshilfe Siebzahlen'!AH282)</f>
        <v>0</v>
      </c>
      <c r="N13" s="157">
        <f>SUM('Erfassungshilfe Siebzahlen'!AH309)</f>
        <v>0</v>
      </c>
      <c r="O13" s="158">
        <f t="shared" si="0"/>
        <v>0</v>
      </c>
    </row>
    <row r="14" spans="1:15" s="28" customFormat="1" ht="15" customHeight="1">
      <c r="A14" s="64" t="s">
        <v>132</v>
      </c>
      <c r="B14" s="58" t="s">
        <v>105</v>
      </c>
      <c r="C14" s="157">
        <f>SUM('Erfassungshilfe Siebzahlen'!AH13)</f>
        <v>0</v>
      </c>
      <c r="D14" s="157">
        <f>SUM('Erfassungshilfe Siebzahlen'!AH40)</f>
        <v>0</v>
      </c>
      <c r="E14" s="157">
        <f>SUM('Erfassungshilfe Siebzahlen'!AH67)</f>
        <v>0</v>
      </c>
      <c r="F14" s="157">
        <f>SUM('Erfassungshilfe Siebzahlen'!AH94)</f>
        <v>0</v>
      </c>
      <c r="G14" s="157">
        <f>SUM('Erfassungshilfe Siebzahlen'!AH121)</f>
        <v>0</v>
      </c>
      <c r="H14" s="157">
        <f>SUM('Erfassungshilfe Siebzahlen'!AH148)</f>
        <v>0</v>
      </c>
      <c r="I14" s="157">
        <f>SUM('Erfassungshilfe Siebzahlen'!AH175)</f>
        <v>0</v>
      </c>
      <c r="J14" s="157">
        <f>SUM('Erfassungshilfe Siebzahlen'!AH202)</f>
        <v>0</v>
      </c>
      <c r="K14" s="157">
        <f>SUM('Erfassungshilfe Siebzahlen'!AH229)</f>
        <v>0</v>
      </c>
      <c r="L14" s="157">
        <f>SUM('Erfassungshilfe Siebzahlen'!AH256)</f>
        <v>0</v>
      </c>
      <c r="M14" s="157">
        <f>SUM('Erfassungshilfe Siebzahlen'!AH283)</f>
        <v>0</v>
      </c>
      <c r="N14" s="157">
        <f>SUM('Erfassungshilfe Siebzahlen'!AH310)</f>
        <v>0</v>
      </c>
      <c r="O14" s="158">
        <f t="shared" si="0"/>
        <v>0</v>
      </c>
    </row>
    <row r="15" spans="1:15" s="28" customFormat="1" ht="15" customHeight="1">
      <c r="A15" s="64" t="s">
        <v>133</v>
      </c>
      <c r="B15" s="58" t="s">
        <v>107</v>
      </c>
      <c r="C15" s="157">
        <f>SUM('Erfassungshilfe Siebzahlen'!AH14)</f>
        <v>0</v>
      </c>
      <c r="D15" s="157">
        <f>SUM('Erfassungshilfe Siebzahlen'!AH41)</f>
        <v>0</v>
      </c>
      <c r="E15" s="157">
        <f>SUM('Erfassungshilfe Siebzahlen'!AH68)</f>
        <v>0</v>
      </c>
      <c r="F15" s="157">
        <f>SUM('Erfassungshilfe Siebzahlen'!AH95)</f>
        <v>0</v>
      </c>
      <c r="G15" s="157">
        <f>SUM('Erfassungshilfe Siebzahlen'!AH122)</f>
        <v>0</v>
      </c>
      <c r="H15" s="157">
        <f>SUM('Erfassungshilfe Siebzahlen'!AH149)</f>
        <v>0</v>
      </c>
      <c r="I15" s="157">
        <f>SUM('Erfassungshilfe Siebzahlen'!AH176)</f>
        <v>0</v>
      </c>
      <c r="J15" s="157">
        <f>SUM('Erfassungshilfe Siebzahlen'!AH203)</f>
        <v>0</v>
      </c>
      <c r="K15" s="157">
        <f>SUM('Erfassungshilfe Siebzahlen'!AH230)</f>
        <v>0</v>
      </c>
      <c r="L15" s="157">
        <f>SUM('Erfassungshilfe Siebzahlen'!AH257)</f>
        <v>0</v>
      </c>
      <c r="M15" s="157">
        <f>SUM('Erfassungshilfe Siebzahlen'!AH284)</f>
        <v>0</v>
      </c>
      <c r="N15" s="157">
        <f>SUM('Erfassungshilfe Siebzahlen'!AH311)</f>
        <v>0</v>
      </c>
      <c r="O15" s="158">
        <f t="shared" si="0"/>
        <v>0</v>
      </c>
    </row>
    <row r="16" spans="1:15" s="28" customFormat="1" ht="15" customHeight="1" thickBot="1">
      <c r="A16" s="65" t="s">
        <v>134</v>
      </c>
      <c r="B16" s="61" t="s">
        <v>109</v>
      </c>
      <c r="C16" s="157">
        <f>SUM('Erfassungshilfe Siebzahlen'!AH15)</f>
        <v>0</v>
      </c>
      <c r="D16" s="157">
        <f>SUM('Erfassungshilfe Siebzahlen'!AH42)</f>
        <v>0</v>
      </c>
      <c r="E16" s="157">
        <f>SUM('Erfassungshilfe Siebzahlen'!AH69)</f>
        <v>0</v>
      </c>
      <c r="F16" s="157">
        <f>SUM('Erfassungshilfe Siebzahlen'!AH96)</f>
        <v>0</v>
      </c>
      <c r="G16" s="157">
        <f>SUM('Erfassungshilfe Siebzahlen'!AH123)</f>
        <v>0</v>
      </c>
      <c r="H16" s="157">
        <f>SUM('Erfassungshilfe Siebzahlen'!AH150)</f>
        <v>0</v>
      </c>
      <c r="I16" s="157">
        <f>SUM('Erfassungshilfe Siebzahlen'!AH177)</f>
        <v>0</v>
      </c>
      <c r="J16" s="157">
        <f>SUM('Erfassungshilfe Siebzahlen'!AH204)</f>
        <v>0</v>
      </c>
      <c r="K16" s="157">
        <f>SUM('Erfassungshilfe Siebzahlen'!AH231)</f>
        <v>0</v>
      </c>
      <c r="L16" s="157">
        <f>SUM('Erfassungshilfe Siebzahlen'!AH258)</f>
        <v>0</v>
      </c>
      <c r="M16" s="157">
        <f>SUM('Erfassungshilfe Siebzahlen'!AH285)</f>
        <v>0</v>
      </c>
      <c r="N16" s="157">
        <f>SUM('Erfassungshilfe Siebzahlen'!AH312)</f>
        <v>0</v>
      </c>
      <c r="O16" s="158">
        <f t="shared" si="0"/>
        <v>0</v>
      </c>
    </row>
    <row r="17" spans="1:15" s="28" customFormat="1" ht="15" customHeight="1">
      <c r="A17" s="63" t="s">
        <v>115</v>
      </c>
      <c r="B17" s="57" t="s">
        <v>120</v>
      </c>
      <c r="C17" s="157">
        <f>SUM('Erfassungshilfe Siebzahlen'!AH16)</f>
        <v>0</v>
      </c>
      <c r="D17" s="157">
        <f>SUM('Erfassungshilfe Siebzahlen'!AH43)</f>
        <v>0</v>
      </c>
      <c r="E17" s="157">
        <f>SUM('Erfassungshilfe Siebzahlen'!AH70)</f>
        <v>0</v>
      </c>
      <c r="F17" s="157">
        <f>SUM('Erfassungshilfe Siebzahlen'!AH97)</f>
        <v>0</v>
      </c>
      <c r="G17" s="157">
        <f>SUM('Erfassungshilfe Siebzahlen'!AH124)</f>
        <v>0</v>
      </c>
      <c r="H17" s="157">
        <f>SUM('Erfassungshilfe Siebzahlen'!AH151)</f>
        <v>0</v>
      </c>
      <c r="I17" s="157">
        <f>SUM('Erfassungshilfe Siebzahlen'!AH178)</f>
        <v>0</v>
      </c>
      <c r="J17" s="157">
        <f>SUM('Erfassungshilfe Siebzahlen'!AH205)</f>
        <v>0</v>
      </c>
      <c r="K17" s="157">
        <f>SUM('Erfassungshilfe Siebzahlen'!AH232)</f>
        <v>0</v>
      </c>
      <c r="L17" s="157">
        <f>SUM('Erfassungshilfe Siebzahlen'!AH259)</f>
        <v>0</v>
      </c>
      <c r="M17" s="157">
        <f>SUM('Erfassungshilfe Siebzahlen'!AH286)</f>
        <v>0</v>
      </c>
      <c r="N17" s="157">
        <f>SUM('Erfassungshilfe Siebzahlen'!AH313)</f>
        <v>0</v>
      </c>
      <c r="O17" s="158">
        <f t="shared" si="0"/>
        <v>0</v>
      </c>
    </row>
    <row r="18" spans="1:15" s="28" customFormat="1" ht="15" customHeight="1" thickBot="1">
      <c r="A18" s="65" t="s">
        <v>116</v>
      </c>
      <c r="B18" s="61" t="s">
        <v>121</v>
      </c>
      <c r="C18" s="157">
        <f>SUM('Erfassungshilfe Siebzahlen'!AH17)</f>
        <v>0</v>
      </c>
      <c r="D18" s="157">
        <f>SUM('Erfassungshilfe Siebzahlen'!AH44)</f>
        <v>0</v>
      </c>
      <c r="E18" s="157">
        <f>SUM('Erfassungshilfe Siebzahlen'!AH71)</f>
        <v>0</v>
      </c>
      <c r="F18" s="157">
        <f>SUM('Erfassungshilfe Siebzahlen'!AH98)</f>
        <v>0</v>
      </c>
      <c r="G18" s="157">
        <f>SUM('Erfassungshilfe Siebzahlen'!AH125)</f>
        <v>0</v>
      </c>
      <c r="H18" s="157">
        <f>SUM('Erfassungshilfe Siebzahlen'!AH152)</f>
        <v>0</v>
      </c>
      <c r="I18" s="157">
        <f>SUM('Erfassungshilfe Siebzahlen'!AH179)</f>
        <v>0</v>
      </c>
      <c r="J18" s="157">
        <f>SUM('Erfassungshilfe Siebzahlen'!AH206)</f>
        <v>0</v>
      </c>
      <c r="K18" s="157">
        <f>SUM('Erfassungshilfe Siebzahlen'!AH233)</f>
        <v>0</v>
      </c>
      <c r="L18" s="157">
        <f>SUM('Erfassungshilfe Siebzahlen'!AH260)</f>
        <v>0</v>
      </c>
      <c r="M18" s="157">
        <f>SUM('Erfassungshilfe Siebzahlen'!AH287)</f>
        <v>0</v>
      </c>
      <c r="N18" s="157">
        <f>SUM('Erfassungshilfe Siebzahlen'!AH314)</f>
        <v>0</v>
      </c>
      <c r="O18" s="158">
        <f t="shared" si="0"/>
        <v>0</v>
      </c>
    </row>
    <row r="19" spans="1:15" s="28" customFormat="1" ht="15" customHeight="1">
      <c r="A19" s="63" t="s">
        <v>117</v>
      </c>
      <c r="B19" s="57" t="s">
        <v>122</v>
      </c>
      <c r="C19" s="157">
        <f>SUM('Erfassungshilfe Siebzahlen'!AH18)</f>
        <v>0</v>
      </c>
      <c r="D19" s="157">
        <f>SUM('Erfassungshilfe Siebzahlen'!AH45)</f>
        <v>0</v>
      </c>
      <c r="E19" s="157">
        <f>SUM('Erfassungshilfe Siebzahlen'!AH72)</f>
        <v>0</v>
      </c>
      <c r="F19" s="157">
        <f>SUM('Erfassungshilfe Siebzahlen'!AH99)</f>
        <v>0</v>
      </c>
      <c r="G19" s="157">
        <f>SUM('Erfassungshilfe Siebzahlen'!AH126)</f>
        <v>0</v>
      </c>
      <c r="H19" s="157">
        <f>SUM('Erfassungshilfe Siebzahlen'!AH153)</f>
        <v>0</v>
      </c>
      <c r="I19" s="157">
        <f>SUM('Erfassungshilfe Siebzahlen'!AH180)</f>
        <v>0</v>
      </c>
      <c r="J19" s="157">
        <f>SUM('Erfassungshilfe Siebzahlen'!AH207)</f>
        <v>0</v>
      </c>
      <c r="K19" s="157">
        <f>SUM('Erfassungshilfe Siebzahlen'!AH234)</f>
        <v>0</v>
      </c>
      <c r="L19" s="157">
        <f>SUM('Erfassungshilfe Siebzahlen'!AH261)</f>
        <v>0</v>
      </c>
      <c r="M19" s="157">
        <f>SUM('Erfassungshilfe Siebzahlen'!AH288)</f>
        <v>0</v>
      </c>
      <c r="N19" s="157">
        <f>SUM('Erfassungshilfe Siebzahlen'!AH315)</f>
        <v>0</v>
      </c>
      <c r="O19" s="158">
        <f t="shared" si="0"/>
        <v>0</v>
      </c>
    </row>
    <row r="20" spans="1:15" s="28" customFormat="1" ht="15" customHeight="1" thickBot="1">
      <c r="A20" s="65" t="s">
        <v>118</v>
      </c>
      <c r="B20" s="61" t="s">
        <v>123</v>
      </c>
      <c r="C20" s="157">
        <f>SUM('Erfassungshilfe Siebzahlen'!AH19)</f>
        <v>0</v>
      </c>
      <c r="D20" s="157">
        <f>SUM('Erfassungshilfe Siebzahlen'!AH46)</f>
        <v>0</v>
      </c>
      <c r="E20" s="157">
        <f>SUM('Erfassungshilfe Siebzahlen'!AH73)</f>
        <v>0</v>
      </c>
      <c r="F20" s="157">
        <f>SUM('Erfassungshilfe Siebzahlen'!AH100)</f>
        <v>0</v>
      </c>
      <c r="G20" s="157">
        <f>SUM('Erfassungshilfe Siebzahlen'!AH127)</f>
        <v>0</v>
      </c>
      <c r="H20" s="157">
        <f>SUM('Erfassungshilfe Siebzahlen'!AH154)</f>
        <v>0</v>
      </c>
      <c r="I20" s="157">
        <f>SUM('Erfassungshilfe Siebzahlen'!AH181)</f>
        <v>0</v>
      </c>
      <c r="J20" s="157">
        <f>SUM('Erfassungshilfe Siebzahlen'!AH208)</f>
        <v>0</v>
      </c>
      <c r="K20" s="157">
        <f>SUM('Erfassungshilfe Siebzahlen'!AH235)</f>
        <v>0</v>
      </c>
      <c r="L20" s="157">
        <f>SUM('Erfassungshilfe Siebzahlen'!AH262)</f>
        <v>0</v>
      </c>
      <c r="M20" s="157">
        <f>SUM('Erfassungshilfe Siebzahlen'!AH289)</f>
        <v>0</v>
      </c>
      <c r="N20" s="157">
        <f>SUM('Erfassungshilfe Siebzahlen'!AH316)</f>
        <v>0</v>
      </c>
      <c r="O20" s="158">
        <f t="shared" si="0"/>
        <v>0</v>
      </c>
    </row>
    <row r="21" spans="1:15" s="28" customFormat="1" ht="13.5" thickBot="1">
      <c r="A21" s="65" t="s">
        <v>301</v>
      </c>
      <c r="B21" s="61" t="s">
        <v>251</v>
      </c>
      <c r="C21" s="157">
        <f>SUM('Erfassungshilfe Siebzahlen'!AH20)</f>
        <v>0</v>
      </c>
      <c r="D21" s="157">
        <f>SUM('Erfassungshilfe Siebzahlen'!AH47)</f>
        <v>0</v>
      </c>
      <c r="E21" s="157">
        <f>SUM('Erfassungshilfe Siebzahlen'!AH74)</f>
        <v>0</v>
      </c>
      <c r="F21" s="157">
        <f>SUM('Erfassungshilfe Siebzahlen'!AH101)</f>
        <v>0</v>
      </c>
      <c r="G21" s="157">
        <f>SUM('Erfassungshilfe Siebzahlen'!AH128)</f>
        <v>0</v>
      </c>
      <c r="H21" s="157">
        <f>SUM('Erfassungshilfe Siebzahlen'!AH155)</f>
        <v>0</v>
      </c>
      <c r="I21" s="157">
        <f>SUM('Erfassungshilfe Siebzahlen'!AH182)</f>
        <v>0</v>
      </c>
      <c r="J21" s="157">
        <f>SUM('Erfassungshilfe Siebzahlen'!AH209)</f>
        <v>0</v>
      </c>
      <c r="K21" s="157">
        <f>SUM('Erfassungshilfe Siebzahlen'!AH236)</f>
        <v>0</v>
      </c>
      <c r="L21" s="157">
        <f>SUM('Erfassungshilfe Siebzahlen'!AH263)</f>
        <v>0</v>
      </c>
      <c r="M21" s="157">
        <f>SUM('Erfassungshilfe Siebzahlen'!AH290)</f>
        <v>0</v>
      </c>
      <c r="N21" s="157">
        <f>SUM('Erfassungshilfe Siebzahlen'!AH317)</f>
        <v>0</v>
      </c>
      <c r="O21" s="158">
        <f t="shared" si="0"/>
        <v>0</v>
      </c>
    </row>
    <row r="22" spans="1:15" s="28" customFormat="1" ht="13.5" thickBot="1">
      <c r="A22" s="65" t="s">
        <v>302</v>
      </c>
      <c r="B22" s="61" t="s">
        <v>252</v>
      </c>
      <c r="C22" s="157">
        <f>SUM('Erfassungshilfe Siebzahlen'!AH21)</f>
        <v>0</v>
      </c>
      <c r="D22" s="157">
        <f>SUM('Erfassungshilfe Siebzahlen'!AH48)</f>
        <v>0</v>
      </c>
      <c r="E22" s="157">
        <f>SUM('Erfassungshilfe Siebzahlen'!AH75)</f>
        <v>0</v>
      </c>
      <c r="F22" s="157">
        <f>SUM('Erfassungshilfe Siebzahlen'!AH102)</f>
        <v>0</v>
      </c>
      <c r="G22" s="157">
        <f>SUM('Erfassungshilfe Siebzahlen'!AH129)</f>
        <v>0</v>
      </c>
      <c r="H22" s="157">
        <f>SUM('Erfassungshilfe Siebzahlen'!AH156)</f>
        <v>0</v>
      </c>
      <c r="I22" s="157">
        <f>SUM('Erfassungshilfe Siebzahlen'!AH183)</f>
        <v>0</v>
      </c>
      <c r="J22" s="157">
        <f>SUM('Erfassungshilfe Siebzahlen'!AH210)</f>
        <v>0</v>
      </c>
      <c r="K22" s="157">
        <f>SUM('Erfassungshilfe Siebzahlen'!AH237)</f>
        <v>0</v>
      </c>
      <c r="L22" s="157">
        <f>SUM('Erfassungshilfe Siebzahlen'!AH264)</f>
        <v>0</v>
      </c>
      <c r="M22" s="157">
        <f>SUM('Erfassungshilfe Siebzahlen'!AH291)</f>
        <v>0</v>
      </c>
      <c r="N22" s="157">
        <f>SUM('Erfassungshilfe Siebzahlen'!AH318)</f>
        <v>0</v>
      </c>
      <c r="O22" s="158">
        <f t="shared" si="0"/>
        <v>0</v>
      </c>
    </row>
    <row r="23" spans="1:15" s="28" customFormat="1" ht="13.5" thickBot="1">
      <c r="A23" s="65" t="s">
        <v>303</v>
      </c>
      <c r="B23" s="61" t="s">
        <v>253</v>
      </c>
      <c r="C23" s="157">
        <f>SUM('Erfassungshilfe Siebzahlen'!AH22)</f>
        <v>0</v>
      </c>
      <c r="D23" s="157">
        <f>SUM('Erfassungshilfe Siebzahlen'!AH49)</f>
        <v>0</v>
      </c>
      <c r="E23" s="157">
        <f>SUM('Erfassungshilfe Siebzahlen'!AH76)</f>
        <v>0</v>
      </c>
      <c r="F23" s="157">
        <f>SUM('Erfassungshilfe Siebzahlen'!AH103)</f>
        <v>0</v>
      </c>
      <c r="G23" s="157">
        <f>SUM('Erfassungshilfe Siebzahlen'!AH130)</f>
        <v>0</v>
      </c>
      <c r="H23" s="157">
        <f>SUM('Erfassungshilfe Siebzahlen'!AH157)</f>
        <v>0</v>
      </c>
      <c r="I23" s="157">
        <f>SUM('Erfassungshilfe Siebzahlen'!AH184)</f>
        <v>0</v>
      </c>
      <c r="J23" s="157">
        <f>SUM('Erfassungshilfe Siebzahlen'!AH211)</f>
        <v>0</v>
      </c>
      <c r="K23" s="157">
        <f>SUM('Erfassungshilfe Siebzahlen'!AH238)</f>
        <v>0</v>
      </c>
      <c r="L23" s="157">
        <f>SUM('Erfassungshilfe Siebzahlen'!AH265)</f>
        <v>0</v>
      </c>
      <c r="M23" s="157">
        <f>SUM('Erfassungshilfe Siebzahlen'!AH292)</f>
        <v>0</v>
      </c>
      <c r="N23" s="157">
        <f>SUM('Erfassungshilfe Siebzahlen'!AH319)</f>
        <v>0</v>
      </c>
      <c r="O23" s="158">
        <f t="shared" si="0"/>
        <v>0</v>
      </c>
    </row>
    <row r="24" spans="1:15" s="28" customFormat="1" ht="13.5" thickBot="1">
      <c r="A24" s="65" t="s">
        <v>304</v>
      </c>
      <c r="B24" s="61" t="s">
        <v>254</v>
      </c>
      <c r="C24" s="157">
        <f>SUM('Erfassungshilfe Siebzahlen'!AH23)</f>
        <v>0</v>
      </c>
      <c r="D24" s="157">
        <f>SUM('Erfassungshilfe Siebzahlen'!AH50)</f>
        <v>0</v>
      </c>
      <c r="E24" s="157">
        <f>SUM('Erfassungshilfe Siebzahlen'!AH77)</f>
        <v>0</v>
      </c>
      <c r="F24" s="157">
        <f>SUM('Erfassungshilfe Siebzahlen'!AH104)</f>
        <v>0</v>
      </c>
      <c r="G24" s="157">
        <f>SUM('Erfassungshilfe Siebzahlen'!AH131)</f>
        <v>0</v>
      </c>
      <c r="H24" s="157">
        <f>SUM('Erfassungshilfe Siebzahlen'!AH158)</f>
        <v>0</v>
      </c>
      <c r="I24" s="157">
        <f>SUM('Erfassungshilfe Siebzahlen'!AH185)</f>
        <v>0</v>
      </c>
      <c r="J24" s="157">
        <f>SUM('Erfassungshilfe Siebzahlen'!AH212)</f>
        <v>0</v>
      </c>
      <c r="K24" s="157">
        <f>SUM('Erfassungshilfe Siebzahlen'!AH239)</f>
        <v>0</v>
      </c>
      <c r="L24" s="157">
        <f>SUM('Erfassungshilfe Siebzahlen'!AH266)</f>
        <v>0</v>
      </c>
      <c r="M24" s="157">
        <f>SUM('Erfassungshilfe Siebzahlen'!AH293)</f>
        <v>0</v>
      </c>
      <c r="N24" s="157">
        <f>SUM('Erfassungshilfe Siebzahlen'!AH320)</f>
        <v>0</v>
      </c>
      <c r="O24" s="158">
        <f t="shared" si="0"/>
        <v>0</v>
      </c>
    </row>
    <row r="25" spans="1:15" s="28" customFormat="1" ht="13.5" thickBot="1">
      <c r="A25" s="65" t="s">
        <v>305</v>
      </c>
      <c r="B25" s="61" t="s">
        <v>255</v>
      </c>
      <c r="C25" s="157">
        <f>SUM('Erfassungshilfe Siebzahlen'!AH24)</f>
        <v>0</v>
      </c>
      <c r="D25" s="157">
        <f>SUM('Erfassungshilfe Siebzahlen'!AH51)</f>
        <v>0</v>
      </c>
      <c r="E25" s="157">
        <f>SUM('Erfassungshilfe Siebzahlen'!AH78)</f>
        <v>0</v>
      </c>
      <c r="F25" s="157">
        <f>SUM('Erfassungshilfe Siebzahlen'!AH105)</f>
        <v>0</v>
      </c>
      <c r="G25" s="157">
        <f>SUM('Erfassungshilfe Siebzahlen'!AH132)</f>
        <v>0</v>
      </c>
      <c r="H25" s="157">
        <f>SUM('Erfassungshilfe Siebzahlen'!AH159)</f>
        <v>0</v>
      </c>
      <c r="I25" s="157">
        <f>SUM('Erfassungshilfe Siebzahlen'!AH186)</f>
        <v>0</v>
      </c>
      <c r="J25" s="157">
        <f>SUM('Erfassungshilfe Siebzahlen'!AH213)</f>
        <v>0</v>
      </c>
      <c r="K25" s="157">
        <f>SUM('Erfassungshilfe Siebzahlen'!AH240)</f>
        <v>0</v>
      </c>
      <c r="L25" s="157">
        <f>SUM('Erfassungshilfe Siebzahlen'!AH267)</f>
        <v>0</v>
      </c>
      <c r="M25" s="157">
        <f>SUM('Erfassungshilfe Siebzahlen'!AH294)</f>
        <v>0</v>
      </c>
      <c r="N25" s="157">
        <f>SUM('Erfassungshilfe Siebzahlen'!AH321)</f>
        <v>0</v>
      </c>
      <c r="O25" s="158">
        <f t="shared" si="0"/>
        <v>0</v>
      </c>
    </row>
    <row r="26" spans="1:15" s="28" customFormat="1" ht="13.5" thickBot="1">
      <c r="A26" s="65" t="s">
        <v>306</v>
      </c>
      <c r="B26" s="61" t="s">
        <v>256</v>
      </c>
      <c r="C26" s="157">
        <f>SUM('Erfassungshilfe Siebzahlen'!AH25)</f>
        <v>0</v>
      </c>
      <c r="D26" s="157">
        <f>SUM('Erfassungshilfe Siebzahlen'!AH52)</f>
        <v>0</v>
      </c>
      <c r="E26" s="157">
        <f>SUM('Erfassungshilfe Siebzahlen'!AH79)</f>
        <v>0</v>
      </c>
      <c r="F26" s="157">
        <f>SUM('Erfassungshilfe Siebzahlen'!AH106)</f>
        <v>0</v>
      </c>
      <c r="G26" s="157">
        <f>SUM('Erfassungshilfe Siebzahlen'!AH133)</f>
        <v>0</v>
      </c>
      <c r="H26" s="157">
        <f>SUM('Erfassungshilfe Siebzahlen'!AH160)</f>
        <v>0</v>
      </c>
      <c r="I26" s="157">
        <f>SUM('Erfassungshilfe Siebzahlen'!AH187)</f>
        <v>0</v>
      </c>
      <c r="J26" s="157">
        <f>SUM('Erfassungshilfe Siebzahlen'!AH214)</f>
        <v>0</v>
      </c>
      <c r="K26" s="157">
        <f>SUM('Erfassungshilfe Siebzahlen'!AH241)</f>
        <v>0</v>
      </c>
      <c r="L26" s="157">
        <f>SUM('Erfassungshilfe Siebzahlen'!AH268)</f>
        <v>0</v>
      </c>
      <c r="M26" s="157">
        <f>SUM('Erfassungshilfe Siebzahlen'!AH295)</f>
        <v>0</v>
      </c>
      <c r="N26" s="157">
        <f>SUM('Erfassungshilfe Siebzahlen'!AH322)</f>
        <v>0</v>
      </c>
      <c r="O26" s="158">
        <f t="shared" si="0"/>
        <v>0</v>
      </c>
    </row>
    <row r="27" s="28" customFormat="1" ht="11.25"/>
    <row r="28" s="28" customFormat="1" ht="12.75">
      <c r="B28"/>
    </row>
    <row r="29" s="28" customFormat="1" ht="12.75">
      <c r="B29"/>
    </row>
    <row r="30" spans="3:15" ht="12.7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3:15" ht="12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3:15" ht="12.7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3:15" ht="12.7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3:15" ht="12.7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3:15" ht="12.7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&amp;CPersonalberdarfsberechnung der DGSV</oddHeader>
    <oddFooter>&amp;CMit freundlicher Unterstützung
der Aescualp AG &amp; Co. KG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A47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43.8515625" style="35" customWidth="1"/>
    <col min="2" max="2" width="12.421875" style="35" bestFit="1" customWidth="1"/>
    <col min="3" max="4" width="10.00390625" style="35" customWidth="1"/>
    <col min="5" max="5" width="20.140625" style="35" customWidth="1"/>
    <col min="6" max="6" width="10.140625" style="35" customWidth="1"/>
    <col min="7" max="12" width="0" style="35" hidden="1" customWidth="1"/>
    <col min="13" max="14" width="11.421875" style="35" customWidth="1"/>
    <col min="15" max="15" width="0" style="35" hidden="1" customWidth="1"/>
    <col min="16" max="16" width="3.7109375" style="35" hidden="1" customWidth="1"/>
    <col min="17" max="17" width="5.7109375" style="35" hidden="1" customWidth="1"/>
    <col min="18" max="25" width="3.7109375" style="35" hidden="1" customWidth="1"/>
    <col min="26" max="27" width="0" style="35" hidden="1" customWidth="1"/>
    <col min="28" max="16384" width="11.421875" style="35" customWidth="1"/>
  </cols>
  <sheetData>
    <row r="1" spans="1:14" ht="38.25" customHeight="1">
      <c r="A1" s="160" t="s">
        <v>233</v>
      </c>
      <c r="B1" s="161"/>
      <c r="C1" s="162"/>
      <c r="D1" s="162"/>
      <c r="E1" s="163"/>
      <c r="F1" s="164"/>
      <c r="G1" s="163"/>
      <c r="H1" s="165"/>
      <c r="I1" s="165"/>
      <c r="J1" s="165"/>
      <c r="K1" s="165"/>
      <c r="L1" s="165"/>
      <c r="M1" s="165"/>
      <c r="N1" s="165"/>
    </row>
    <row r="2" spans="1:14" ht="16.5" customHeight="1">
      <c r="A2" s="162"/>
      <c r="B2" s="161"/>
      <c r="C2" s="162"/>
      <c r="D2" s="162"/>
      <c r="E2" s="163"/>
      <c r="F2" s="164"/>
      <c r="G2" s="163"/>
      <c r="H2" s="165"/>
      <c r="I2" s="165"/>
      <c r="J2" s="165"/>
      <c r="K2" s="165"/>
      <c r="L2" s="165"/>
      <c r="M2" s="165"/>
      <c r="N2" s="165"/>
    </row>
    <row r="4" ht="20.25">
      <c r="A4" s="77" t="s">
        <v>196</v>
      </c>
    </row>
    <row r="5" ht="13.5" thickBot="1">
      <c r="C5" s="39" t="s">
        <v>43</v>
      </c>
    </row>
    <row r="6" spans="1:3" s="166" customFormat="1" ht="16.5" thickBot="1">
      <c r="A6" s="51" t="s">
        <v>80</v>
      </c>
      <c r="B6" s="142">
        <v>0</v>
      </c>
      <c r="C6" s="193">
        <f>B6*0.4</f>
        <v>0</v>
      </c>
    </row>
    <row r="7" spans="1:16" s="166" customFormat="1" ht="16.5" thickBot="1">
      <c r="A7" s="51" t="s">
        <v>81</v>
      </c>
      <c r="B7" s="142">
        <v>0</v>
      </c>
      <c r="C7" s="194">
        <f>B7*3.2</f>
        <v>0</v>
      </c>
      <c r="D7" s="167" t="s">
        <v>177</v>
      </c>
      <c r="E7" s="168"/>
      <c r="P7" s="169"/>
    </row>
    <row r="8" spans="1:16" s="166" customFormat="1" ht="16.5" thickBot="1">
      <c r="A8" s="191" t="s">
        <v>308</v>
      </c>
      <c r="B8" s="142">
        <v>0</v>
      </c>
      <c r="C8" s="194">
        <f>B8*0.1</f>
        <v>0</v>
      </c>
      <c r="D8" s="167"/>
      <c r="E8" s="168"/>
      <c r="P8" s="169"/>
    </row>
    <row r="9" spans="1:3" s="166" customFormat="1" ht="15.75">
      <c r="A9" s="107" t="s">
        <v>82</v>
      </c>
      <c r="B9" s="192">
        <f>SUM(B6:B8)</f>
        <v>0</v>
      </c>
      <c r="C9" s="106">
        <f>SUM(C6:C8)</f>
        <v>0</v>
      </c>
    </row>
    <row r="10" ht="20.25" customHeight="1" thickBot="1"/>
    <row r="11" spans="1:2" ht="18.75" thickBot="1">
      <c r="A11" s="108" t="s">
        <v>88</v>
      </c>
      <c r="B11" s="105">
        <f>SUM(P29:Y29)</f>
        <v>1</v>
      </c>
    </row>
    <row r="12" ht="12.75" hidden="1"/>
    <row r="13" ht="12.75" hidden="1"/>
    <row r="14" spans="1:11" ht="12.75" hidden="1">
      <c r="A14" s="47" t="s">
        <v>266</v>
      </c>
      <c r="B14" s="47">
        <v>15</v>
      </c>
      <c r="C14" s="47">
        <v>30</v>
      </c>
      <c r="D14" s="47">
        <v>45</v>
      </c>
      <c r="E14" s="47">
        <v>60</v>
      </c>
      <c r="F14" s="47" t="s">
        <v>83</v>
      </c>
      <c r="G14" s="170">
        <v>100</v>
      </c>
      <c r="H14" s="170">
        <v>125</v>
      </c>
      <c r="I14" s="170">
        <v>150</v>
      </c>
      <c r="J14" s="170">
        <v>175</v>
      </c>
      <c r="K14" s="170">
        <v>200</v>
      </c>
    </row>
    <row r="15" spans="1:11" ht="12.75" hidden="1">
      <c r="A15" s="47" t="s">
        <v>84</v>
      </c>
      <c r="B15" s="47">
        <v>1.6</v>
      </c>
      <c r="C15" s="47">
        <v>1.25</v>
      </c>
      <c r="D15" s="47">
        <v>1.1</v>
      </c>
      <c r="E15" s="47">
        <v>1.05</v>
      </c>
      <c r="F15" s="47">
        <v>1</v>
      </c>
      <c r="G15" s="170">
        <v>1</v>
      </c>
      <c r="H15" s="170">
        <v>1</v>
      </c>
      <c r="I15" s="170">
        <v>1</v>
      </c>
      <c r="J15" s="170">
        <v>1</v>
      </c>
      <c r="K15" s="170">
        <v>1</v>
      </c>
    </row>
    <row r="16" spans="1:11" ht="12.75" hidden="1">
      <c r="A16" s="47" t="s">
        <v>85</v>
      </c>
      <c r="B16" s="47">
        <f>$C$6*B15</f>
        <v>0</v>
      </c>
      <c r="C16" s="47">
        <f aca="true" t="shared" si="0" ref="C16:K16">$C$6*C15</f>
        <v>0</v>
      </c>
      <c r="D16" s="47">
        <f t="shared" si="0"/>
        <v>0</v>
      </c>
      <c r="E16" s="47">
        <f t="shared" si="0"/>
        <v>0</v>
      </c>
      <c r="F16" s="47">
        <f t="shared" si="0"/>
        <v>0</v>
      </c>
      <c r="G16" s="170">
        <f t="shared" si="0"/>
        <v>0</v>
      </c>
      <c r="H16" s="170">
        <f t="shared" si="0"/>
        <v>0</v>
      </c>
      <c r="I16" s="170">
        <f t="shared" si="0"/>
        <v>0</v>
      </c>
      <c r="J16" s="170">
        <f t="shared" si="0"/>
        <v>0</v>
      </c>
      <c r="K16" s="170">
        <f t="shared" si="0"/>
        <v>0</v>
      </c>
    </row>
    <row r="17" spans="1:11" ht="12.75" hidden="1">
      <c r="A17" s="47" t="s">
        <v>86</v>
      </c>
      <c r="B17" s="47">
        <f>$C$7</f>
        <v>0</v>
      </c>
      <c r="C17" s="47">
        <f aca="true" t="shared" si="1" ref="C17:K17">$C$7</f>
        <v>0</v>
      </c>
      <c r="D17" s="47">
        <f t="shared" si="1"/>
        <v>0</v>
      </c>
      <c r="E17" s="47">
        <f t="shared" si="1"/>
        <v>0</v>
      </c>
      <c r="F17" s="47">
        <f t="shared" si="1"/>
        <v>0</v>
      </c>
      <c r="G17" s="170">
        <f t="shared" si="1"/>
        <v>0</v>
      </c>
      <c r="H17" s="170">
        <f t="shared" si="1"/>
        <v>0</v>
      </c>
      <c r="I17" s="170">
        <f t="shared" si="1"/>
        <v>0</v>
      </c>
      <c r="J17" s="170">
        <f t="shared" si="1"/>
        <v>0</v>
      </c>
      <c r="K17" s="170">
        <f t="shared" si="1"/>
        <v>0</v>
      </c>
    </row>
    <row r="18" spans="1:6" ht="12.75" hidden="1">
      <c r="A18" s="44" t="s">
        <v>137</v>
      </c>
      <c r="B18" s="48" t="s">
        <v>110</v>
      </c>
      <c r="C18" s="48" t="s">
        <v>111</v>
      </c>
      <c r="D18" s="48" t="s">
        <v>112</v>
      </c>
      <c r="E18" s="48" t="s">
        <v>113</v>
      </c>
      <c r="F18" s="48" t="s">
        <v>114</v>
      </c>
    </row>
    <row r="19" spans="1:11" ht="13.5" hidden="1" thickBot="1">
      <c r="A19" s="45" t="s">
        <v>87</v>
      </c>
      <c r="B19" s="49">
        <f>SUM(B16:B17)</f>
        <v>0</v>
      </c>
      <c r="C19" s="49">
        <f aca="true" t="shared" si="2" ref="C19:K19">SUM(C16:C17)</f>
        <v>0</v>
      </c>
      <c r="D19" s="49">
        <f t="shared" si="2"/>
        <v>0</v>
      </c>
      <c r="E19" s="49">
        <f t="shared" si="2"/>
        <v>0</v>
      </c>
      <c r="F19" s="49">
        <f t="shared" si="2"/>
        <v>0</v>
      </c>
      <c r="G19" s="171">
        <f t="shared" si="2"/>
        <v>0</v>
      </c>
      <c r="H19" s="171">
        <f t="shared" si="2"/>
        <v>0</v>
      </c>
      <c r="I19" s="171">
        <f t="shared" si="2"/>
        <v>0</v>
      </c>
      <c r="J19" s="171">
        <f t="shared" si="2"/>
        <v>0</v>
      </c>
      <c r="K19" s="171">
        <f t="shared" si="2"/>
        <v>0</v>
      </c>
    </row>
    <row r="20" ht="12.75" hidden="1"/>
    <row r="21" ht="12.75" hidden="1"/>
    <row r="22" ht="12.75" hidden="1"/>
    <row r="23" ht="12.75" hidden="1"/>
    <row r="24" ht="12.75" hidden="1"/>
    <row r="26" spans="1:5" s="174" customFormat="1" ht="16.5" thickBot="1">
      <c r="A26" s="172" t="s">
        <v>194</v>
      </c>
      <c r="B26" s="173"/>
      <c r="C26" s="173"/>
      <c r="D26" s="173"/>
      <c r="E26" s="173"/>
    </row>
    <row r="27" spans="1:25" ht="15.75" thickBot="1">
      <c r="A27" s="175" t="s">
        <v>267</v>
      </c>
      <c r="B27" s="176" t="s">
        <v>88</v>
      </c>
      <c r="C27" s="176" t="s">
        <v>89</v>
      </c>
      <c r="D27" s="176" t="s">
        <v>90</v>
      </c>
      <c r="E27" s="177" t="s">
        <v>124</v>
      </c>
      <c r="P27" s="223" t="s">
        <v>88</v>
      </c>
      <c r="Q27" s="223"/>
      <c r="R27" s="223"/>
      <c r="S27" s="223"/>
      <c r="T27" s="223"/>
      <c r="U27" s="223"/>
      <c r="V27" s="223"/>
      <c r="W27" s="223"/>
      <c r="X27" s="223"/>
      <c r="Y27" s="223"/>
    </row>
    <row r="28" spans="1:27" ht="12.75">
      <c r="A28" s="178" t="s">
        <v>268</v>
      </c>
      <c r="B28" s="179" t="s">
        <v>92</v>
      </c>
      <c r="C28" s="179">
        <v>3</v>
      </c>
      <c r="D28" s="179">
        <v>12.9</v>
      </c>
      <c r="E28" s="180">
        <v>10</v>
      </c>
      <c r="P28" s="181">
        <v>1</v>
      </c>
      <c r="Q28" s="181">
        <v>2</v>
      </c>
      <c r="R28" s="181">
        <v>3</v>
      </c>
      <c r="S28" s="181">
        <v>4</v>
      </c>
      <c r="T28" s="181">
        <v>5</v>
      </c>
      <c r="U28" s="181">
        <v>6</v>
      </c>
      <c r="V28" s="181">
        <v>7</v>
      </c>
      <c r="W28" s="181">
        <v>8</v>
      </c>
      <c r="X28" s="181">
        <v>9</v>
      </c>
      <c r="Y28" s="181">
        <v>10</v>
      </c>
      <c r="AA28" s="35">
        <v>1</v>
      </c>
    </row>
    <row r="29" spans="1:27" ht="12.75">
      <c r="A29" s="182" t="s">
        <v>257</v>
      </c>
      <c r="B29" s="183" t="s">
        <v>94</v>
      </c>
      <c r="C29" s="183">
        <v>13</v>
      </c>
      <c r="D29" s="183">
        <v>17.9</v>
      </c>
      <c r="E29" s="184">
        <v>15</v>
      </c>
      <c r="P29" s="185">
        <f>IF($C9&lt;13,1,"")</f>
        <v>1</v>
      </c>
      <c r="Q29" s="185">
        <f>IF($C9&lt;13,"",IF($C9&lt;18,2,IF($C9^18,"")))</f>
      </c>
      <c r="R29" s="185">
        <f>IF($C9&lt;18,"",IF($C9&lt;23,3,IF($C9^23,"")))</f>
      </c>
      <c r="S29" s="185">
        <f>IF($C9&lt;23,"",IF($C9&lt;28,4,IF($C9^28,"")))</f>
      </c>
      <c r="T29" s="185">
        <f>IF($C9&lt;28,"",IF($C9&lt;35,5,IF($C9^35,"")))</f>
      </c>
      <c r="U29" s="185">
        <f>IF($C9&lt;35,"",IF($C9&lt;45,6,IF($C9^45,"")))</f>
      </c>
      <c r="V29" s="185">
        <f>IF($C9&lt;45,"",IF($C9&lt;55,7,IF($C9^55,"")))</f>
      </c>
      <c r="W29" s="185">
        <f>IF($C9&lt;55,"",IF($C9&lt;65,8,IF($C9^65,"")))</f>
      </c>
      <c r="X29" s="185">
        <f>IF($C9&lt;65,"",IF($C9&lt;75,9,IF($C9^75,"")))</f>
      </c>
      <c r="Y29" s="185">
        <f>IF($O30&lt;75,"",IF($O30&lt;1000,10,IF($O30^1000,"")))</f>
      </c>
      <c r="AA29" s="35">
        <v>2</v>
      </c>
    </row>
    <row r="30" spans="1:27" ht="12.75">
      <c r="A30" s="182" t="s">
        <v>258</v>
      </c>
      <c r="B30" s="183" t="s">
        <v>96</v>
      </c>
      <c r="C30" s="183">
        <v>18</v>
      </c>
      <c r="D30" s="183">
        <v>22.9</v>
      </c>
      <c r="E30" s="184">
        <v>20</v>
      </c>
      <c r="AA30" s="35">
        <v>3</v>
      </c>
    </row>
    <row r="31" spans="1:27" ht="12.75">
      <c r="A31" s="182" t="s">
        <v>259</v>
      </c>
      <c r="B31" s="183" t="s">
        <v>98</v>
      </c>
      <c r="C31" s="183">
        <v>23</v>
      </c>
      <c r="D31" s="183">
        <v>27.9</v>
      </c>
      <c r="E31" s="184">
        <v>25</v>
      </c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AA31" s="35">
        <v>4</v>
      </c>
    </row>
    <row r="32" spans="1:27" ht="12.75">
      <c r="A32" s="182" t="s">
        <v>260</v>
      </c>
      <c r="B32" s="183" t="s">
        <v>100</v>
      </c>
      <c r="C32" s="183">
        <v>28</v>
      </c>
      <c r="D32" s="183">
        <v>34.9</v>
      </c>
      <c r="E32" s="184">
        <v>30</v>
      </c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AA32" s="35">
        <v>5</v>
      </c>
    </row>
    <row r="33" spans="1:27" ht="12.75">
      <c r="A33" s="182" t="s">
        <v>261</v>
      </c>
      <c r="B33" s="183" t="s">
        <v>102</v>
      </c>
      <c r="C33" s="183">
        <v>35</v>
      </c>
      <c r="D33" s="183">
        <v>44.9</v>
      </c>
      <c r="E33" s="184">
        <v>40</v>
      </c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AA33" s="35">
        <v>6</v>
      </c>
    </row>
    <row r="34" spans="1:27" ht="12.75">
      <c r="A34" s="182" t="s">
        <v>262</v>
      </c>
      <c r="B34" s="183" t="s">
        <v>119</v>
      </c>
      <c r="C34" s="183">
        <v>45</v>
      </c>
      <c r="D34" s="183">
        <v>54.9</v>
      </c>
      <c r="E34" s="184">
        <v>50</v>
      </c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AA34" s="35">
        <v>7</v>
      </c>
    </row>
    <row r="35" spans="1:27" ht="12.75">
      <c r="A35" s="182" t="s">
        <v>263</v>
      </c>
      <c r="B35" s="183" t="s">
        <v>105</v>
      </c>
      <c r="C35" s="183">
        <v>55</v>
      </c>
      <c r="D35" s="183">
        <v>64.9</v>
      </c>
      <c r="E35" s="184">
        <v>60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AA35" s="35">
        <v>8</v>
      </c>
    </row>
    <row r="36" spans="1:27" ht="12.75">
      <c r="A36" s="182" t="s">
        <v>264</v>
      </c>
      <c r="B36" s="183" t="s">
        <v>107</v>
      </c>
      <c r="C36" s="183">
        <v>65</v>
      </c>
      <c r="D36" s="183">
        <v>74.9</v>
      </c>
      <c r="E36" s="184">
        <v>70</v>
      </c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AA36" s="35">
        <v>9</v>
      </c>
    </row>
    <row r="37" spans="1:27" ht="13.5" thickBot="1">
      <c r="A37" s="187" t="s">
        <v>265</v>
      </c>
      <c r="B37" s="188" t="s">
        <v>109</v>
      </c>
      <c r="C37" s="188">
        <v>75</v>
      </c>
      <c r="D37" s="189" t="s">
        <v>195</v>
      </c>
      <c r="E37" s="190">
        <v>80</v>
      </c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AA37" s="35">
        <v>10</v>
      </c>
    </row>
    <row r="38" spans="1:27" ht="13.5" thickBot="1">
      <c r="A38" s="187" t="s">
        <v>269</v>
      </c>
      <c r="B38" s="188" t="s">
        <v>120</v>
      </c>
      <c r="C38" s="190"/>
      <c r="D38" s="190"/>
      <c r="E38" s="190">
        <v>1.5</v>
      </c>
      <c r="AA38" s="35">
        <v>12</v>
      </c>
    </row>
    <row r="39" spans="1:27" ht="13.5" thickBot="1">
      <c r="A39" s="187" t="s">
        <v>270</v>
      </c>
      <c r="B39" s="188" t="s">
        <v>121</v>
      </c>
      <c r="C39" s="180"/>
      <c r="D39" s="180"/>
      <c r="E39" s="180">
        <v>2</v>
      </c>
      <c r="AA39" s="35">
        <v>13</v>
      </c>
    </row>
    <row r="40" spans="1:27" ht="13.5" thickBot="1">
      <c r="A40" s="187" t="s">
        <v>271</v>
      </c>
      <c r="B40" s="188" t="s">
        <v>122</v>
      </c>
      <c r="C40" s="190"/>
      <c r="D40" s="190"/>
      <c r="E40" s="190">
        <v>2.5</v>
      </c>
      <c r="AA40" s="35">
        <v>14</v>
      </c>
    </row>
    <row r="41" spans="1:5" ht="13.5" thickBot="1">
      <c r="A41" s="187" t="s">
        <v>272</v>
      </c>
      <c r="B41" s="188" t="s">
        <v>123</v>
      </c>
      <c r="C41" s="190"/>
      <c r="D41" s="190"/>
      <c r="E41" s="190">
        <v>3</v>
      </c>
    </row>
    <row r="42" spans="1:5" ht="13.5" thickBot="1">
      <c r="A42" s="187" t="s">
        <v>273</v>
      </c>
      <c r="B42" s="188" t="s">
        <v>251</v>
      </c>
      <c r="C42" s="190"/>
      <c r="D42" s="190"/>
      <c r="E42" s="190">
        <v>3.5</v>
      </c>
    </row>
    <row r="43" spans="1:5" ht="13.5" thickBot="1">
      <c r="A43" s="187" t="s">
        <v>274</v>
      </c>
      <c r="B43" s="188" t="s">
        <v>252</v>
      </c>
      <c r="C43" s="190"/>
      <c r="D43" s="190"/>
      <c r="E43" s="190">
        <v>4</v>
      </c>
    </row>
    <row r="44" spans="1:5" ht="13.5" thickBot="1">
      <c r="A44" s="187" t="s">
        <v>275</v>
      </c>
      <c r="B44" s="188" t="s">
        <v>253</v>
      </c>
      <c r="C44" s="190"/>
      <c r="D44" s="190"/>
      <c r="E44" s="190">
        <v>4.5</v>
      </c>
    </row>
    <row r="45" spans="1:5" ht="13.5" thickBot="1">
      <c r="A45" s="187" t="s">
        <v>276</v>
      </c>
      <c r="B45" s="188" t="s">
        <v>254</v>
      </c>
      <c r="C45" s="190"/>
      <c r="D45" s="190"/>
      <c r="E45" s="190">
        <v>5</v>
      </c>
    </row>
    <row r="46" spans="1:5" ht="13.5" thickBot="1">
      <c r="A46" s="187" t="s">
        <v>277</v>
      </c>
      <c r="B46" s="188" t="s">
        <v>255</v>
      </c>
      <c r="C46" s="190"/>
      <c r="D46" s="190"/>
      <c r="E46" s="190">
        <v>5.5</v>
      </c>
    </row>
    <row r="47" spans="1:5" ht="13.5" thickBot="1">
      <c r="A47" s="187" t="s">
        <v>278</v>
      </c>
      <c r="B47" s="188" t="s">
        <v>256</v>
      </c>
      <c r="C47" s="190"/>
      <c r="D47" s="190"/>
      <c r="E47" s="190">
        <v>8</v>
      </c>
    </row>
  </sheetData>
  <sheetProtection password="CC47" sheet="1" objects="1" scenarios="1"/>
  <mergeCells count="1">
    <mergeCell ref="P27:Y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&amp;CPersonalbedarfsermittlung der DGSV</oddHeader>
    <oddFooter>&amp;CMit freundlicher Unterstützung 
der Aesculap AG &amp; Co. KG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N328"/>
  <sheetViews>
    <sheetView zoomScale="65" zoomScaleNormal="65" workbookViewId="0" topLeftCell="B1">
      <selection activeCell="B2" sqref="B2"/>
    </sheetView>
  </sheetViews>
  <sheetFormatPr defaultColWidth="11.421875" defaultRowHeight="12.75"/>
  <cols>
    <col min="1" max="1" width="6.28125" style="24" hidden="1" customWidth="1"/>
    <col min="2" max="2" width="14.421875" style="24" customWidth="1"/>
    <col min="3" max="33" width="4.7109375" style="24" customWidth="1"/>
    <col min="34" max="34" width="8.57421875" style="216" bestFit="1" customWidth="1"/>
    <col min="35" max="16384" width="11.421875" style="24" customWidth="1"/>
  </cols>
  <sheetData>
    <row r="1" spans="2:34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197"/>
    </row>
    <row r="2" spans="2:34" ht="19.5">
      <c r="B2" s="195" t="s">
        <v>183</v>
      </c>
      <c r="C2" s="196"/>
      <c r="D2" s="19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197"/>
    </row>
    <row r="3" spans="1:34" s="33" customFormat="1" ht="15" customHeight="1">
      <c r="A3" s="217"/>
      <c r="B3" s="198" t="s">
        <v>53</v>
      </c>
      <c r="C3" s="199" t="s">
        <v>3</v>
      </c>
      <c r="D3" s="199" t="s">
        <v>4</v>
      </c>
      <c r="E3" s="199" t="s">
        <v>5</v>
      </c>
      <c r="F3" s="199" t="s">
        <v>6</v>
      </c>
      <c r="G3" s="199" t="s">
        <v>7</v>
      </c>
      <c r="H3" s="199" t="s">
        <v>8</v>
      </c>
      <c r="I3" s="199" t="s">
        <v>9</v>
      </c>
      <c r="J3" s="199" t="s">
        <v>10</v>
      </c>
      <c r="K3" s="199" t="s">
        <v>11</v>
      </c>
      <c r="L3" s="199" t="s">
        <v>12</v>
      </c>
      <c r="M3" s="199" t="s">
        <v>13</v>
      </c>
      <c r="N3" s="199" t="s">
        <v>14</v>
      </c>
      <c r="O3" s="199" t="s">
        <v>15</v>
      </c>
      <c r="P3" s="199" t="s">
        <v>16</v>
      </c>
      <c r="Q3" s="199" t="s">
        <v>17</v>
      </c>
      <c r="R3" s="199" t="s">
        <v>18</v>
      </c>
      <c r="S3" s="199" t="s">
        <v>19</v>
      </c>
      <c r="T3" s="199" t="s">
        <v>20</v>
      </c>
      <c r="U3" s="199" t="s">
        <v>21</v>
      </c>
      <c r="V3" s="199" t="s">
        <v>22</v>
      </c>
      <c r="W3" s="199" t="s">
        <v>23</v>
      </c>
      <c r="X3" s="199" t="s">
        <v>24</v>
      </c>
      <c r="Y3" s="199" t="s">
        <v>25</v>
      </c>
      <c r="Z3" s="199" t="s">
        <v>26</v>
      </c>
      <c r="AA3" s="199" t="s">
        <v>27</v>
      </c>
      <c r="AB3" s="199" t="s">
        <v>28</v>
      </c>
      <c r="AC3" s="199" t="s">
        <v>29</v>
      </c>
      <c r="AD3" s="199" t="s">
        <v>30</v>
      </c>
      <c r="AE3" s="199" t="s">
        <v>31</v>
      </c>
      <c r="AF3" s="199" t="s">
        <v>32</v>
      </c>
      <c r="AG3" s="199" t="s">
        <v>33</v>
      </c>
      <c r="AH3" s="200" t="s">
        <v>0</v>
      </c>
    </row>
    <row r="4" spans="1:34" s="33" customFormat="1" ht="12.75">
      <c r="A4" s="218"/>
      <c r="B4" s="202" t="s">
        <v>54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</row>
    <row r="5" spans="1:34" s="33" customFormat="1" ht="12.75">
      <c r="A5" s="218"/>
      <c r="B5" s="203"/>
      <c r="C5" s="199"/>
      <c r="D5" s="199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4"/>
    </row>
    <row r="6" spans="1:34" s="33" customFormat="1" ht="12.75">
      <c r="A6" s="219" t="s">
        <v>91</v>
      </c>
      <c r="B6" s="170" t="s">
        <v>92</v>
      </c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H6" s="205">
        <f>SUM(C6:AG6)</f>
        <v>0</v>
      </c>
    </row>
    <row r="7" spans="1:34" s="33" customFormat="1" ht="14.25" customHeight="1">
      <c r="A7" s="219" t="s">
        <v>93</v>
      </c>
      <c r="B7" s="170" t="s">
        <v>94</v>
      </c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205">
        <f aca="true" t="shared" si="0" ref="AH7:AH19">SUM(C7:AG7)</f>
        <v>0</v>
      </c>
    </row>
    <row r="8" spans="1:34" s="33" customFormat="1" ht="12.75">
      <c r="A8" s="219" t="s">
        <v>95</v>
      </c>
      <c r="B8" s="170" t="s">
        <v>96</v>
      </c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205">
        <f t="shared" si="0"/>
        <v>0</v>
      </c>
    </row>
    <row r="9" spans="1:34" s="33" customFormat="1" ht="12.75">
      <c r="A9" s="219" t="s">
        <v>97</v>
      </c>
      <c r="B9" s="170" t="s">
        <v>98</v>
      </c>
      <c r="C9" s="3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205">
        <f t="shared" si="0"/>
        <v>0</v>
      </c>
    </row>
    <row r="10" spans="1:34" s="33" customFormat="1" ht="12.75">
      <c r="A10" s="219" t="s">
        <v>99</v>
      </c>
      <c r="B10" s="170" t="s">
        <v>100</v>
      </c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205">
        <f t="shared" si="0"/>
        <v>0</v>
      </c>
    </row>
    <row r="11" spans="1:34" s="33" customFormat="1" ht="12.75">
      <c r="A11" s="219" t="s">
        <v>101</v>
      </c>
      <c r="B11" s="170" t="s">
        <v>102</v>
      </c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  <c r="AH11" s="205">
        <f t="shared" si="0"/>
        <v>0</v>
      </c>
    </row>
    <row r="12" spans="1:34" s="33" customFormat="1" ht="12.75" customHeight="1">
      <c r="A12" s="219" t="s">
        <v>103</v>
      </c>
      <c r="B12" s="170" t="s">
        <v>119</v>
      </c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05">
        <f t="shared" si="0"/>
        <v>0</v>
      </c>
    </row>
    <row r="13" spans="1:34" s="33" customFormat="1" ht="12.75">
      <c r="A13" s="219" t="s">
        <v>104</v>
      </c>
      <c r="B13" s="170" t="s">
        <v>105</v>
      </c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6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205">
        <f t="shared" si="0"/>
        <v>0</v>
      </c>
    </row>
    <row r="14" spans="1:34" s="33" customFormat="1" ht="12.75">
      <c r="A14" s="219" t="s">
        <v>106</v>
      </c>
      <c r="B14" s="170" t="s">
        <v>107</v>
      </c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205">
        <f t="shared" si="0"/>
        <v>0</v>
      </c>
    </row>
    <row r="15" spans="1:34" s="33" customFormat="1" ht="12.75">
      <c r="A15" s="219" t="s">
        <v>108</v>
      </c>
      <c r="B15" s="170" t="s">
        <v>109</v>
      </c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205">
        <f t="shared" si="0"/>
        <v>0</v>
      </c>
    </row>
    <row r="16" spans="1:34" s="33" customFormat="1" ht="12.75">
      <c r="A16" s="219" t="s">
        <v>115</v>
      </c>
      <c r="B16" s="170" t="s">
        <v>120</v>
      </c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205">
        <f t="shared" si="0"/>
        <v>0</v>
      </c>
    </row>
    <row r="17" spans="1:34" s="33" customFormat="1" ht="12.75">
      <c r="A17" s="219" t="s">
        <v>116</v>
      </c>
      <c r="B17" s="170" t="s">
        <v>121</v>
      </c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205">
        <f t="shared" si="0"/>
        <v>0</v>
      </c>
    </row>
    <row r="18" spans="1:34" s="33" customFormat="1" ht="12.75">
      <c r="A18" s="219" t="s">
        <v>117</v>
      </c>
      <c r="B18" s="170" t="s">
        <v>122</v>
      </c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205">
        <f t="shared" si="0"/>
        <v>0</v>
      </c>
    </row>
    <row r="19" spans="1:34" s="33" customFormat="1" ht="13.5" thickBot="1">
      <c r="A19" s="220" t="s">
        <v>118</v>
      </c>
      <c r="B19" s="170" t="s">
        <v>123</v>
      </c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205">
        <f t="shared" si="0"/>
        <v>0</v>
      </c>
    </row>
    <row r="20" spans="1:34" s="33" customFormat="1" ht="12.75">
      <c r="A20" s="221"/>
      <c r="B20" s="170" t="s">
        <v>251</v>
      </c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05">
        <f aca="true" t="shared" si="1" ref="AH20:AH25">SUM(C20:AG20)</f>
        <v>0</v>
      </c>
    </row>
    <row r="21" spans="2:34" ht="12.75">
      <c r="B21" s="170" t="s">
        <v>252</v>
      </c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05">
        <f t="shared" si="1"/>
        <v>0</v>
      </c>
    </row>
    <row r="22" spans="2:34" ht="12.75">
      <c r="B22" s="170" t="s">
        <v>253</v>
      </c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205">
        <f t="shared" si="1"/>
        <v>0</v>
      </c>
    </row>
    <row r="23" spans="2:34" ht="12.75">
      <c r="B23" s="170" t="s">
        <v>254</v>
      </c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05">
        <f t="shared" si="1"/>
        <v>0</v>
      </c>
    </row>
    <row r="24" spans="2:34" ht="12.75">
      <c r="B24" s="170" t="s">
        <v>255</v>
      </c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05">
        <f t="shared" si="1"/>
        <v>0</v>
      </c>
    </row>
    <row r="25" spans="2:34" ht="12.75">
      <c r="B25" s="170" t="s">
        <v>256</v>
      </c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05">
        <f t="shared" si="1"/>
        <v>0</v>
      </c>
    </row>
    <row r="26" spans="2:34" ht="12.75">
      <c r="B26" s="35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35"/>
      <c r="AH26" s="197"/>
    </row>
    <row r="27" spans="2:34" ht="12.75">
      <c r="B27" s="35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35"/>
      <c r="AH27" s="197"/>
    </row>
    <row r="28" spans="2:34" ht="12.75">
      <c r="B28" s="35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35"/>
      <c r="AH28" s="197"/>
    </row>
    <row r="29" spans="2:34" ht="19.5">
      <c r="B29" s="195" t="s">
        <v>184</v>
      </c>
      <c r="C29" s="196"/>
      <c r="D29" s="19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197"/>
    </row>
    <row r="30" spans="1:34" s="33" customFormat="1" ht="15" customHeight="1">
      <c r="A30" s="217"/>
      <c r="B30" s="198" t="s">
        <v>53</v>
      </c>
      <c r="C30" s="199" t="s">
        <v>3</v>
      </c>
      <c r="D30" s="199" t="s">
        <v>4</v>
      </c>
      <c r="E30" s="199" t="s">
        <v>5</v>
      </c>
      <c r="F30" s="199" t="s">
        <v>6</v>
      </c>
      <c r="G30" s="199" t="s">
        <v>7</v>
      </c>
      <c r="H30" s="199" t="s">
        <v>8</v>
      </c>
      <c r="I30" s="199" t="s">
        <v>9</v>
      </c>
      <c r="J30" s="199" t="s">
        <v>10</v>
      </c>
      <c r="K30" s="199" t="s">
        <v>11</v>
      </c>
      <c r="L30" s="199" t="s">
        <v>12</v>
      </c>
      <c r="M30" s="199" t="s">
        <v>13</v>
      </c>
      <c r="N30" s="199" t="s">
        <v>14</v>
      </c>
      <c r="O30" s="199" t="s">
        <v>15</v>
      </c>
      <c r="P30" s="199" t="s">
        <v>16</v>
      </c>
      <c r="Q30" s="199" t="s">
        <v>17</v>
      </c>
      <c r="R30" s="199" t="s">
        <v>18</v>
      </c>
      <c r="S30" s="199" t="s">
        <v>19</v>
      </c>
      <c r="T30" s="199" t="s">
        <v>20</v>
      </c>
      <c r="U30" s="199" t="s">
        <v>21</v>
      </c>
      <c r="V30" s="199" t="s">
        <v>22</v>
      </c>
      <c r="W30" s="199" t="s">
        <v>23</v>
      </c>
      <c r="X30" s="199" t="s">
        <v>24</v>
      </c>
      <c r="Y30" s="199" t="s">
        <v>25</v>
      </c>
      <c r="Z30" s="199" t="s">
        <v>26</v>
      </c>
      <c r="AA30" s="199" t="s">
        <v>27</v>
      </c>
      <c r="AB30" s="199" t="s">
        <v>28</v>
      </c>
      <c r="AC30" s="199" t="s">
        <v>29</v>
      </c>
      <c r="AD30" s="199" t="s">
        <v>30</v>
      </c>
      <c r="AE30" s="199" t="s">
        <v>31</v>
      </c>
      <c r="AF30" s="199"/>
      <c r="AG30" s="199"/>
      <c r="AH30" s="200" t="s">
        <v>0</v>
      </c>
    </row>
    <row r="31" spans="1:34" s="33" customFormat="1" ht="12.75">
      <c r="A31" s="218"/>
      <c r="B31" s="202" t="s">
        <v>54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</row>
    <row r="32" spans="1:34" s="33" customFormat="1" ht="12.75">
      <c r="A32" s="218"/>
      <c r="B32" s="203"/>
      <c r="C32" s="199"/>
      <c r="D32" s="199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4"/>
    </row>
    <row r="33" spans="1:34" s="33" customFormat="1" ht="12.75">
      <c r="A33" s="219" t="s">
        <v>91</v>
      </c>
      <c r="B33" s="170" t="s">
        <v>92</v>
      </c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206"/>
      <c r="AG33" s="207"/>
      <c r="AH33" s="205">
        <f>SUM(C33:AG33)</f>
        <v>0</v>
      </c>
    </row>
    <row r="34" spans="1:34" s="33" customFormat="1" ht="11.25" customHeight="1">
      <c r="A34" s="219" t="s">
        <v>93</v>
      </c>
      <c r="B34" s="170" t="s">
        <v>94</v>
      </c>
      <c r="C34" s="30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206"/>
      <c r="AG34" s="207"/>
      <c r="AH34" s="205">
        <f aca="true" t="shared" si="2" ref="AH34:AH46">SUM(C34:AG34)</f>
        <v>0</v>
      </c>
    </row>
    <row r="35" spans="1:34" s="33" customFormat="1" ht="12.75">
      <c r="A35" s="219" t="s">
        <v>95</v>
      </c>
      <c r="B35" s="170" t="s">
        <v>96</v>
      </c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206"/>
      <c r="AG35" s="207"/>
      <c r="AH35" s="205">
        <f t="shared" si="2"/>
        <v>0</v>
      </c>
    </row>
    <row r="36" spans="1:34" s="33" customFormat="1" ht="12.75">
      <c r="A36" s="219" t="s">
        <v>97</v>
      </c>
      <c r="B36" s="170" t="s">
        <v>98</v>
      </c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206"/>
      <c r="AG36" s="207"/>
      <c r="AH36" s="205">
        <f t="shared" si="2"/>
        <v>0</v>
      </c>
    </row>
    <row r="37" spans="1:34" s="33" customFormat="1" ht="12.75">
      <c r="A37" s="219" t="s">
        <v>99</v>
      </c>
      <c r="B37" s="170" t="s">
        <v>100</v>
      </c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206"/>
      <c r="AG37" s="207"/>
      <c r="AH37" s="205">
        <f t="shared" si="2"/>
        <v>0</v>
      </c>
    </row>
    <row r="38" spans="1:34" s="33" customFormat="1" ht="12.75">
      <c r="A38" s="219" t="s">
        <v>101</v>
      </c>
      <c r="B38" s="170" t="s">
        <v>102</v>
      </c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206"/>
      <c r="AG38" s="207"/>
      <c r="AH38" s="205">
        <f t="shared" si="2"/>
        <v>0</v>
      </c>
    </row>
    <row r="39" spans="1:34" s="33" customFormat="1" ht="12.75" customHeight="1">
      <c r="A39" s="219" t="s">
        <v>103</v>
      </c>
      <c r="B39" s="170" t="s">
        <v>119</v>
      </c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206"/>
      <c r="AG39" s="207"/>
      <c r="AH39" s="205">
        <f t="shared" si="2"/>
        <v>0</v>
      </c>
    </row>
    <row r="40" spans="1:34" s="33" customFormat="1" ht="12.75">
      <c r="A40" s="219" t="s">
        <v>104</v>
      </c>
      <c r="B40" s="170" t="s">
        <v>105</v>
      </c>
      <c r="C40" s="30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206"/>
      <c r="AG40" s="207"/>
      <c r="AH40" s="205">
        <f t="shared" si="2"/>
        <v>0</v>
      </c>
    </row>
    <row r="41" spans="1:34" s="33" customFormat="1" ht="12.75">
      <c r="A41" s="219" t="s">
        <v>106</v>
      </c>
      <c r="B41" s="170" t="s">
        <v>107</v>
      </c>
      <c r="C41" s="30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206"/>
      <c r="AG41" s="207"/>
      <c r="AH41" s="205">
        <f t="shared" si="2"/>
        <v>0</v>
      </c>
    </row>
    <row r="42" spans="1:34" s="33" customFormat="1" ht="12.75">
      <c r="A42" s="219" t="s">
        <v>108</v>
      </c>
      <c r="B42" s="170" t="s">
        <v>109</v>
      </c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206"/>
      <c r="AG42" s="207"/>
      <c r="AH42" s="205">
        <f t="shared" si="2"/>
        <v>0</v>
      </c>
    </row>
    <row r="43" spans="1:34" s="33" customFormat="1" ht="12.75">
      <c r="A43" s="219" t="s">
        <v>115</v>
      </c>
      <c r="B43" s="170" t="s">
        <v>120</v>
      </c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206"/>
      <c r="AG43" s="207"/>
      <c r="AH43" s="205">
        <f t="shared" si="2"/>
        <v>0</v>
      </c>
    </row>
    <row r="44" spans="1:34" s="33" customFormat="1" ht="12.75">
      <c r="A44" s="219" t="s">
        <v>116</v>
      </c>
      <c r="B44" s="170" t="s">
        <v>121</v>
      </c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206"/>
      <c r="AG44" s="207"/>
      <c r="AH44" s="205">
        <f t="shared" si="2"/>
        <v>0</v>
      </c>
    </row>
    <row r="45" spans="1:34" s="33" customFormat="1" ht="12.75">
      <c r="A45" s="219" t="s">
        <v>117</v>
      </c>
      <c r="B45" s="170" t="s">
        <v>122</v>
      </c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206"/>
      <c r="AG45" s="207"/>
      <c r="AH45" s="205">
        <f t="shared" si="2"/>
        <v>0</v>
      </c>
    </row>
    <row r="46" spans="1:34" s="33" customFormat="1" ht="13.5" thickBot="1">
      <c r="A46" s="220" t="s">
        <v>118</v>
      </c>
      <c r="B46" s="170" t="s">
        <v>123</v>
      </c>
      <c r="C46" s="30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206"/>
      <c r="AG46" s="207"/>
      <c r="AH46" s="205">
        <f t="shared" si="2"/>
        <v>0</v>
      </c>
    </row>
    <row r="47" spans="1:34" s="33" customFormat="1" ht="12.75">
      <c r="A47" s="222"/>
      <c r="B47" s="170" t="s">
        <v>251</v>
      </c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206"/>
      <c r="AG47" s="207"/>
      <c r="AH47" s="205">
        <f aca="true" t="shared" si="3" ref="AH47:AH52">SUM(C47:AG47)</f>
        <v>0</v>
      </c>
    </row>
    <row r="48" spans="1:34" s="33" customFormat="1" ht="12.75">
      <c r="A48" s="222"/>
      <c r="B48" s="170" t="s">
        <v>252</v>
      </c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206"/>
      <c r="AG48" s="207"/>
      <c r="AH48" s="205">
        <f t="shared" si="3"/>
        <v>0</v>
      </c>
    </row>
    <row r="49" spans="1:34" s="33" customFormat="1" ht="12.75">
      <c r="A49" s="222"/>
      <c r="B49" s="170" t="s">
        <v>253</v>
      </c>
      <c r="C49" s="30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206"/>
      <c r="AG49" s="207"/>
      <c r="AH49" s="205">
        <f t="shared" si="3"/>
        <v>0</v>
      </c>
    </row>
    <row r="50" spans="1:34" s="33" customFormat="1" ht="12.75">
      <c r="A50" s="222"/>
      <c r="B50" s="170" t="s">
        <v>254</v>
      </c>
      <c r="C50" s="30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206"/>
      <c r="AG50" s="207"/>
      <c r="AH50" s="205">
        <f t="shared" si="3"/>
        <v>0</v>
      </c>
    </row>
    <row r="51" spans="1:34" s="33" customFormat="1" ht="12.75">
      <c r="A51" s="222"/>
      <c r="B51" s="170" t="s">
        <v>255</v>
      </c>
      <c r="C51" s="30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206"/>
      <c r="AG51" s="207"/>
      <c r="AH51" s="205">
        <f t="shared" si="3"/>
        <v>0</v>
      </c>
    </row>
    <row r="52" spans="1:34" s="33" customFormat="1" ht="12.75">
      <c r="A52" s="222"/>
      <c r="B52" s="170" t="s">
        <v>256</v>
      </c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206"/>
      <c r="AG52" s="207"/>
      <c r="AH52" s="205">
        <f t="shared" si="3"/>
        <v>0</v>
      </c>
    </row>
    <row r="53" spans="1:34" s="33" customFormat="1" ht="12.75">
      <c r="A53" s="221"/>
      <c r="B53" s="209"/>
      <c r="C53" s="210"/>
      <c r="D53" s="210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1"/>
      <c r="AH53" s="205"/>
    </row>
    <row r="54" spans="1:40" s="33" customFormat="1" ht="12.75">
      <c r="A54" s="24"/>
      <c r="B54" s="35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35"/>
      <c r="AH54" s="197"/>
      <c r="AI54" s="24"/>
      <c r="AJ54" s="24"/>
      <c r="AK54" s="24"/>
      <c r="AL54" s="24"/>
      <c r="AM54" s="24"/>
      <c r="AN54" s="24"/>
    </row>
    <row r="55" spans="1:40" s="33" customFormat="1" ht="12.75">
      <c r="A55" s="24"/>
      <c r="B55" s="35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35"/>
      <c r="AH55" s="197"/>
      <c r="AI55" s="24"/>
      <c r="AJ55" s="24"/>
      <c r="AK55" s="24"/>
      <c r="AL55" s="24"/>
      <c r="AM55" s="24"/>
      <c r="AN55" s="24"/>
    </row>
    <row r="56" spans="2:34" ht="19.5">
      <c r="B56" s="195" t="s">
        <v>185</v>
      </c>
      <c r="C56" s="196"/>
      <c r="D56" s="19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197"/>
    </row>
    <row r="57" spans="1:34" s="33" customFormat="1" ht="15" customHeight="1">
      <c r="A57" s="217"/>
      <c r="B57" s="198" t="s">
        <v>53</v>
      </c>
      <c r="C57" s="199" t="s">
        <v>3</v>
      </c>
      <c r="D57" s="199" t="s">
        <v>4</v>
      </c>
      <c r="E57" s="199" t="s">
        <v>5</v>
      </c>
      <c r="F57" s="199" t="s">
        <v>6</v>
      </c>
      <c r="G57" s="199" t="s">
        <v>7</v>
      </c>
      <c r="H57" s="199" t="s">
        <v>8</v>
      </c>
      <c r="I57" s="199" t="s">
        <v>9</v>
      </c>
      <c r="J57" s="199" t="s">
        <v>10</v>
      </c>
      <c r="K57" s="199" t="s">
        <v>11</v>
      </c>
      <c r="L57" s="199" t="s">
        <v>12</v>
      </c>
      <c r="M57" s="199" t="s">
        <v>13</v>
      </c>
      <c r="N57" s="199" t="s">
        <v>14</v>
      </c>
      <c r="O57" s="199" t="s">
        <v>15</v>
      </c>
      <c r="P57" s="199" t="s">
        <v>16</v>
      </c>
      <c r="Q57" s="199" t="s">
        <v>17</v>
      </c>
      <c r="R57" s="199" t="s">
        <v>18</v>
      </c>
      <c r="S57" s="199" t="s">
        <v>19</v>
      </c>
      <c r="T57" s="199" t="s">
        <v>20</v>
      </c>
      <c r="U57" s="199" t="s">
        <v>21</v>
      </c>
      <c r="V57" s="199" t="s">
        <v>22</v>
      </c>
      <c r="W57" s="199" t="s">
        <v>23</v>
      </c>
      <c r="X57" s="199" t="s">
        <v>24</v>
      </c>
      <c r="Y57" s="199" t="s">
        <v>25</v>
      </c>
      <c r="Z57" s="199" t="s">
        <v>26</v>
      </c>
      <c r="AA57" s="199" t="s">
        <v>27</v>
      </c>
      <c r="AB57" s="199" t="s">
        <v>28</v>
      </c>
      <c r="AC57" s="199" t="s">
        <v>29</v>
      </c>
      <c r="AD57" s="199" t="s">
        <v>30</v>
      </c>
      <c r="AE57" s="199" t="s">
        <v>31</v>
      </c>
      <c r="AF57" s="199" t="s">
        <v>32</v>
      </c>
      <c r="AG57" s="199" t="s">
        <v>33</v>
      </c>
      <c r="AH57" s="200" t="s">
        <v>0</v>
      </c>
    </row>
    <row r="58" spans="1:34" s="33" customFormat="1" ht="12.75">
      <c r="A58" s="218"/>
      <c r="B58" s="202" t="s">
        <v>54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</row>
    <row r="59" spans="1:34" s="33" customFormat="1" ht="12.75">
      <c r="A59" s="218"/>
      <c r="B59" s="203"/>
      <c r="C59" s="199"/>
      <c r="D59" s="199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4"/>
    </row>
    <row r="60" spans="1:34" s="33" customFormat="1" ht="12.75">
      <c r="A60" s="219" t="s">
        <v>91</v>
      </c>
      <c r="B60" s="170" t="s">
        <v>92</v>
      </c>
      <c r="C60" s="30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2"/>
      <c r="AH60" s="205">
        <f>SUM(C60:AG60)</f>
        <v>0</v>
      </c>
    </row>
    <row r="61" spans="1:34" s="33" customFormat="1" ht="11.25" customHeight="1">
      <c r="A61" s="219" t="s">
        <v>93</v>
      </c>
      <c r="B61" s="170" t="s">
        <v>94</v>
      </c>
      <c r="C61" s="30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2"/>
      <c r="AH61" s="205">
        <f aca="true" t="shared" si="4" ref="AH61:AH73">SUM(C61:AG61)</f>
        <v>0</v>
      </c>
    </row>
    <row r="62" spans="1:34" s="33" customFormat="1" ht="12.75">
      <c r="A62" s="219" t="s">
        <v>95</v>
      </c>
      <c r="B62" s="170" t="s">
        <v>96</v>
      </c>
      <c r="C62" s="30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2"/>
      <c r="AH62" s="205">
        <f t="shared" si="4"/>
        <v>0</v>
      </c>
    </row>
    <row r="63" spans="1:34" s="33" customFormat="1" ht="12.75">
      <c r="A63" s="219" t="s">
        <v>97</v>
      </c>
      <c r="B63" s="170" t="s">
        <v>98</v>
      </c>
      <c r="C63" s="30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205">
        <f t="shared" si="4"/>
        <v>0</v>
      </c>
    </row>
    <row r="64" spans="1:34" s="33" customFormat="1" ht="12.75">
      <c r="A64" s="219" t="s">
        <v>99</v>
      </c>
      <c r="B64" s="170" t="s">
        <v>100</v>
      </c>
      <c r="C64" s="30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2"/>
      <c r="AH64" s="205">
        <f t="shared" si="4"/>
        <v>0</v>
      </c>
    </row>
    <row r="65" spans="1:34" s="33" customFormat="1" ht="12.75">
      <c r="A65" s="219" t="s">
        <v>101</v>
      </c>
      <c r="B65" s="170" t="s">
        <v>102</v>
      </c>
      <c r="C65" s="30"/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2"/>
      <c r="AH65" s="205">
        <f t="shared" si="4"/>
        <v>0</v>
      </c>
    </row>
    <row r="66" spans="1:34" s="33" customFormat="1" ht="12.75" customHeight="1">
      <c r="A66" s="219" t="s">
        <v>103</v>
      </c>
      <c r="B66" s="170" t="s">
        <v>119</v>
      </c>
      <c r="C66" s="30"/>
      <c r="D66" s="30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2"/>
      <c r="AH66" s="205">
        <f t="shared" si="4"/>
        <v>0</v>
      </c>
    </row>
    <row r="67" spans="1:34" s="33" customFormat="1" ht="12.75">
      <c r="A67" s="219" t="s">
        <v>104</v>
      </c>
      <c r="B67" s="170" t="s">
        <v>105</v>
      </c>
      <c r="C67" s="30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2"/>
      <c r="AH67" s="205">
        <f t="shared" si="4"/>
        <v>0</v>
      </c>
    </row>
    <row r="68" spans="1:34" s="33" customFormat="1" ht="12.75">
      <c r="A68" s="219" t="s">
        <v>106</v>
      </c>
      <c r="B68" s="170" t="s">
        <v>107</v>
      </c>
      <c r="C68" s="30"/>
      <c r="D68" s="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2"/>
      <c r="AH68" s="205">
        <f t="shared" si="4"/>
        <v>0</v>
      </c>
    </row>
    <row r="69" spans="1:34" s="33" customFormat="1" ht="12.75">
      <c r="A69" s="219" t="s">
        <v>108</v>
      </c>
      <c r="B69" s="170" t="s">
        <v>109</v>
      </c>
      <c r="C69" s="30"/>
      <c r="D69" s="30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2"/>
      <c r="AH69" s="205">
        <f t="shared" si="4"/>
        <v>0</v>
      </c>
    </row>
    <row r="70" spans="1:34" s="33" customFormat="1" ht="12.75">
      <c r="A70" s="219" t="s">
        <v>115</v>
      </c>
      <c r="B70" s="170" t="s">
        <v>120</v>
      </c>
      <c r="C70" s="30"/>
      <c r="D70" s="30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2"/>
      <c r="AH70" s="205">
        <f t="shared" si="4"/>
        <v>0</v>
      </c>
    </row>
    <row r="71" spans="1:34" s="33" customFormat="1" ht="12.75">
      <c r="A71" s="219" t="s">
        <v>116</v>
      </c>
      <c r="B71" s="170" t="s">
        <v>121</v>
      </c>
      <c r="C71" s="30"/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2"/>
      <c r="AH71" s="205">
        <f t="shared" si="4"/>
        <v>0</v>
      </c>
    </row>
    <row r="72" spans="1:34" s="33" customFormat="1" ht="12.75">
      <c r="A72" s="219" t="s">
        <v>117</v>
      </c>
      <c r="B72" s="170" t="s">
        <v>122</v>
      </c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2"/>
      <c r="AH72" s="205">
        <f t="shared" si="4"/>
        <v>0</v>
      </c>
    </row>
    <row r="73" spans="1:34" s="33" customFormat="1" ht="13.5" thickBot="1">
      <c r="A73" s="220" t="s">
        <v>118</v>
      </c>
      <c r="B73" s="170" t="s">
        <v>123</v>
      </c>
      <c r="C73" s="30"/>
      <c r="D73" s="30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2"/>
      <c r="AH73" s="205">
        <f t="shared" si="4"/>
        <v>0</v>
      </c>
    </row>
    <row r="74" spans="1:34" s="33" customFormat="1" ht="12.75">
      <c r="A74" s="221"/>
      <c r="B74" s="170" t="s">
        <v>251</v>
      </c>
      <c r="C74" s="30"/>
      <c r="D74" s="30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2"/>
      <c r="AH74" s="205">
        <f aca="true" t="shared" si="5" ref="AH74:AH79">SUM(C74:AG74)</f>
        <v>0</v>
      </c>
    </row>
    <row r="75" spans="1:34" s="33" customFormat="1" ht="12.75">
      <c r="A75" s="221"/>
      <c r="B75" s="170" t="s">
        <v>252</v>
      </c>
      <c r="C75" s="30"/>
      <c r="D75" s="30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2"/>
      <c r="AH75" s="205">
        <f t="shared" si="5"/>
        <v>0</v>
      </c>
    </row>
    <row r="76" spans="1:34" s="33" customFormat="1" ht="12.75">
      <c r="A76" s="221"/>
      <c r="B76" s="170" t="s">
        <v>253</v>
      </c>
      <c r="C76" s="30"/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2"/>
      <c r="AH76" s="205">
        <f t="shared" si="5"/>
        <v>0</v>
      </c>
    </row>
    <row r="77" spans="1:34" s="33" customFormat="1" ht="12.75">
      <c r="A77" s="221"/>
      <c r="B77" s="170" t="s">
        <v>254</v>
      </c>
      <c r="C77" s="30"/>
      <c r="D77" s="30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2"/>
      <c r="AH77" s="205">
        <f t="shared" si="5"/>
        <v>0</v>
      </c>
    </row>
    <row r="78" spans="1:34" s="33" customFormat="1" ht="12.75">
      <c r="A78" s="221"/>
      <c r="B78" s="170" t="s">
        <v>255</v>
      </c>
      <c r="C78" s="30"/>
      <c r="D78" s="30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2"/>
      <c r="AH78" s="205">
        <f t="shared" si="5"/>
        <v>0</v>
      </c>
    </row>
    <row r="79" spans="1:34" s="33" customFormat="1" ht="12.75">
      <c r="A79" s="221"/>
      <c r="B79" s="170" t="s">
        <v>256</v>
      </c>
      <c r="C79" s="30"/>
      <c r="D79" s="3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2"/>
      <c r="AH79" s="205">
        <f t="shared" si="5"/>
        <v>0</v>
      </c>
    </row>
    <row r="80" spans="1:34" s="33" customFormat="1" ht="12.75">
      <c r="A80" s="221"/>
      <c r="B80" s="208"/>
      <c r="C80" s="211"/>
      <c r="D80" s="211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3"/>
      <c r="AH80" s="205"/>
    </row>
    <row r="81" spans="2:34" ht="12.75">
      <c r="B81" s="35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35"/>
      <c r="AH81" s="197"/>
    </row>
    <row r="82" spans="2:34" ht="12.75">
      <c r="B82" s="35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35"/>
      <c r="AH82" s="197"/>
    </row>
    <row r="83" spans="2:34" ht="19.5">
      <c r="B83" s="195" t="s">
        <v>186</v>
      </c>
      <c r="C83" s="196"/>
      <c r="D83" s="196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197"/>
    </row>
    <row r="84" spans="1:34" s="33" customFormat="1" ht="15" customHeight="1">
      <c r="A84" s="217"/>
      <c r="B84" s="198" t="s">
        <v>53</v>
      </c>
      <c r="C84" s="199" t="s">
        <v>3</v>
      </c>
      <c r="D84" s="199" t="s">
        <v>4</v>
      </c>
      <c r="E84" s="199" t="s">
        <v>5</v>
      </c>
      <c r="F84" s="199" t="s">
        <v>6</v>
      </c>
      <c r="G84" s="199" t="s">
        <v>7</v>
      </c>
      <c r="H84" s="199" t="s">
        <v>8</v>
      </c>
      <c r="I84" s="199" t="s">
        <v>9</v>
      </c>
      <c r="J84" s="199" t="s">
        <v>10</v>
      </c>
      <c r="K84" s="199" t="s">
        <v>11</v>
      </c>
      <c r="L84" s="199" t="s">
        <v>12</v>
      </c>
      <c r="M84" s="199" t="s">
        <v>13</v>
      </c>
      <c r="N84" s="199" t="s">
        <v>14</v>
      </c>
      <c r="O84" s="199" t="s">
        <v>15</v>
      </c>
      <c r="P84" s="199" t="s">
        <v>16</v>
      </c>
      <c r="Q84" s="199" t="s">
        <v>17</v>
      </c>
      <c r="R84" s="199" t="s">
        <v>18</v>
      </c>
      <c r="S84" s="199" t="s">
        <v>19</v>
      </c>
      <c r="T84" s="199" t="s">
        <v>20</v>
      </c>
      <c r="U84" s="199" t="s">
        <v>21</v>
      </c>
      <c r="V84" s="199" t="s">
        <v>22</v>
      </c>
      <c r="W84" s="199" t="s">
        <v>23</v>
      </c>
      <c r="X84" s="199" t="s">
        <v>24</v>
      </c>
      <c r="Y84" s="199" t="s">
        <v>25</v>
      </c>
      <c r="Z84" s="199" t="s">
        <v>26</v>
      </c>
      <c r="AA84" s="199" t="s">
        <v>27</v>
      </c>
      <c r="AB84" s="199" t="s">
        <v>28</v>
      </c>
      <c r="AC84" s="199" t="s">
        <v>29</v>
      </c>
      <c r="AD84" s="199" t="s">
        <v>30</v>
      </c>
      <c r="AE84" s="199" t="s">
        <v>31</v>
      </c>
      <c r="AF84" s="199" t="s">
        <v>32</v>
      </c>
      <c r="AG84" s="199"/>
      <c r="AH84" s="200" t="s">
        <v>0</v>
      </c>
    </row>
    <row r="85" spans="1:34" s="33" customFormat="1" ht="12.75">
      <c r="A85" s="218"/>
      <c r="B85" s="202" t="s">
        <v>54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</row>
    <row r="86" spans="1:34" s="33" customFormat="1" ht="12.75">
      <c r="A86" s="218"/>
      <c r="B86" s="203"/>
      <c r="C86" s="199"/>
      <c r="D86" s="199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4"/>
    </row>
    <row r="87" spans="1:34" s="33" customFormat="1" ht="12.75">
      <c r="A87" s="219" t="s">
        <v>91</v>
      </c>
      <c r="B87" s="170" t="s">
        <v>92</v>
      </c>
      <c r="C87" s="30"/>
      <c r="D87" s="30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207"/>
      <c r="AH87" s="205">
        <f>SUM(C87:AG87)</f>
        <v>0</v>
      </c>
    </row>
    <row r="88" spans="1:34" s="33" customFormat="1" ht="11.25" customHeight="1">
      <c r="A88" s="219" t="s">
        <v>93</v>
      </c>
      <c r="B88" s="170" t="s">
        <v>94</v>
      </c>
      <c r="C88" s="30"/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207"/>
      <c r="AH88" s="205">
        <f aca="true" t="shared" si="6" ref="AH88:AH100">SUM(C88:AG88)</f>
        <v>0</v>
      </c>
    </row>
    <row r="89" spans="1:34" s="33" customFormat="1" ht="12.75">
      <c r="A89" s="219" t="s">
        <v>95</v>
      </c>
      <c r="B89" s="170" t="s">
        <v>96</v>
      </c>
      <c r="C89" s="30"/>
      <c r="D89" s="3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207"/>
      <c r="AH89" s="205">
        <f t="shared" si="6"/>
        <v>0</v>
      </c>
    </row>
    <row r="90" spans="1:34" s="33" customFormat="1" ht="12.75">
      <c r="A90" s="219" t="s">
        <v>97</v>
      </c>
      <c r="B90" s="170" t="s">
        <v>98</v>
      </c>
      <c r="C90" s="30"/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07"/>
      <c r="AH90" s="205">
        <f t="shared" si="6"/>
        <v>0</v>
      </c>
    </row>
    <row r="91" spans="1:34" s="33" customFormat="1" ht="12.75">
      <c r="A91" s="219" t="s">
        <v>99</v>
      </c>
      <c r="B91" s="170" t="s">
        <v>100</v>
      </c>
      <c r="C91" s="30"/>
      <c r="D91" s="30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207"/>
      <c r="AH91" s="205">
        <f t="shared" si="6"/>
        <v>0</v>
      </c>
    </row>
    <row r="92" spans="1:34" s="33" customFormat="1" ht="12.75">
      <c r="A92" s="219" t="s">
        <v>101</v>
      </c>
      <c r="B92" s="170" t="s">
        <v>102</v>
      </c>
      <c r="C92" s="30"/>
      <c r="D92" s="30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207"/>
      <c r="AH92" s="205">
        <f t="shared" si="6"/>
        <v>0</v>
      </c>
    </row>
    <row r="93" spans="1:34" s="33" customFormat="1" ht="12.75" customHeight="1">
      <c r="A93" s="219" t="s">
        <v>103</v>
      </c>
      <c r="B93" s="170" t="s">
        <v>119</v>
      </c>
      <c r="C93" s="30"/>
      <c r="D93" s="3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207"/>
      <c r="AH93" s="205">
        <f t="shared" si="6"/>
        <v>0</v>
      </c>
    </row>
    <row r="94" spans="1:34" s="33" customFormat="1" ht="12.75">
      <c r="A94" s="219" t="s">
        <v>104</v>
      </c>
      <c r="B94" s="170" t="s">
        <v>105</v>
      </c>
      <c r="C94" s="30"/>
      <c r="D94" s="30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207"/>
      <c r="AH94" s="205">
        <f t="shared" si="6"/>
        <v>0</v>
      </c>
    </row>
    <row r="95" spans="1:34" s="33" customFormat="1" ht="12.75">
      <c r="A95" s="219" t="s">
        <v>106</v>
      </c>
      <c r="B95" s="170" t="s">
        <v>107</v>
      </c>
      <c r="C95" s="30"/>
      <c r="D95" s="30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207"/>
      <c r="AH95" s="205">
        <f t="shared" si="6"/>
        <v>0</v>
      </c>
    </row>
    <row r="96" spans="1:34" s="33" customFormat="1" ht="12.75">
      <c r="A96" s="219" t="s">
        <v>108</v>
      </c>
      <c r="B96" s="170" t="s">
        <v>109</v>
      </c>
      <c r="C96" s="30"/>
      <c r="D96" s="30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207"/>
      <c r="AH96" s="205">
        <f t="shared" si="6"/>
        <v>0</v>
      </c>
    </row>
    <row r="97" spans="1:34" s="33" customFormat="1" ht="12.75">
      <c r="A97" s="219" t="s">
        <v>115</v>
      </c>
      <c r="B97" s="170" t="s">
        <v>120</v>
      </c>
      <c r="C97" s="30"/>
      <c r="D97" s="30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207"/>
      <c r="AH97" s="205">
        <f t="shared" si="6"/>
        <v>0</v>
      </c>
    </row>
    <row r="98" spans="1:34" s="33" customFormat="1" ht="12.75">
      <c r="A98" s="219" t="s">
        <v>116</v>
      </c>
      <c r="B98" s="170" t="s">
        <v>121</v>
      </c>
      <c r="C98" s="30"/>
      <c r="D98" s="30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207"/>
      <c r="AH98" s="205">
        <f t="shared" si="6"/>
        <v>0</v>
      </c>
    </row>
    <row r="99" spans="1:34" s="33" customFormat="1" ht="12.75">
      <c r="A99" s="219" t="s">
        <v>117</v>
      </c>
      <c r="B99" s="170" t="s">
        <v>122</v>
      </c>
      <c r="C99" s="30"/>
      <c r="D99" s="30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207"/>
      <c r="AH99" s="205">
        <f t="shared" si="6"/>
        <v>0</v>
      </c>
    </row>
    <row r="100" spans="1:34" s="33" customFormat="1" ht="13.5" thickBot="1">
      <c r="A100" s="220" t="s">
        <v>118</v>
      </c>
      <c r="B100" s="170" t="s">
        <v>123</v>
      </c>
      <c r="C100" s="30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207"/>
      <c r="AH100" s="205">
        <f t="shared" si="6"/>
        <v>0</v>
      </c>
    </row>
    <row r="101" spans="1:34" s="33" customFormat="1" ht="12.75">
      <c r="A101" s="221"/>
      <c r="B101" s="170" t="s">
        <v>251</v>
      </c>
      <c r="C101" s="30"/>
      <c r="D101" s="30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207"/>
      <c r="AH101" s="205">
        <f aca="true" t="shared" si="7" ref="AH101:AH106">SUM(C101:AG101)</f>
        <v>0</v>
      </c>
    </row>
    <row r="102" spans="1:34" s="33" customFormat="1" ht="12.75">
      <c r="A102" s="221"/>
      <c r="B102" s="170" t="s">
        <v>252</v>
      </c>
      <c r="C102" s="30"/>
      <c r="D102" s="30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207"/>
      <c r="AH102" s="205">
        <f t="shared" si="7"/>
        <v>0</v>
      </c>
    </row>
    <row r="103" spans="1:34" s="33" customFormat="1" ht="12.75">
      <c r="A103" s="221"/>
      <c r="B103" s="170" t="s">
        <v>253</v>
      </c>
      <c r="C103" s="30"/>
      <c r="D103" s="3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207"/>
      <c r="AH103" s="205">
        <f t="shared" si="7"/>
        <v>0</v>
      </c>
    </row>
    <row r="104" spans="1:34" s="33" customFormat="1" ht="12.75">
      <c r="A104" s="221"/>
      <c r="B104" s="170" t="s">
        <v>254</v>
      </c>
      <c r="C104" s="30"/>
      <c r="D104" s="30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207"/>
      <c r="AH104" s="205">
        <f t="shared" si="7"/>
        <v>0</v>
      </c>
    </row>
    <row r="105" spans="1:34" s="33" customFormat="1" ht="12.75">
      <c r="A105" s="221"/>
      <c r="B105" s="170" t="s">
        <v>255</v>
      </c>
      <c r="C105" s="30"/>
      <c r="D105" s="30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207"/>
      <c r="AH105" s="205">
        <f t="shared" si="7"/>
        <v>0</v>
      </c>
    </row>
    <row r="106" spans="1:34" s="33" customFormat="1" ht="12.75">
      <c r="A106" s="221"/>
      <c r="B106" s="170" t="s">
        <v>256</v>
      </c>
      <c r="C106" s="30"/>
      <c r="D106" s="30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207"/>
      <c r="AH106" s="205">
        <f t="shared" si="7"/>
        <v>0</v>
      </c>
    </row>
    <row r="107" spans="1:34" s="33" customFormat="1" ht="12.75">
      <c r="A107" s="221"/>
      <c r="B107" s="209"/>
      <c r="C107" s="210"/>
      <c r="D107" s="210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1"/>
      <c r="AH107" s="205"/>
    </row>
    <row r="108" spans="1:40" s="33" customFormat="1" ht="12.75">
      <c r="A108" s="24"/>
      <c r="B108" s="35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35"/>
      <c r="AH108" s="197"/>
      <c r="AI108" s="24"/>
      <c r="AJ108" s="24"/>
      <c r="AK108" s="24"/>
      <c r="AL108" s="24"/>
      <c r="AM108" s="24"/>
      <c r="AN108" s="24"/>
    </row>
    <row r="109" spans="1:40" s="33" customFormat="1" ht="12.75">
      <c r="A109" s="24"/>
      <c r="B109" s="35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35"/>
      <c r="AH109" s="197"/>
      <c r="AI109" s="24"/>
      <c r="AJ109" s="24"/>
      <c r="AK109" s="24"/>
      <c r="AL109" s="24"/>
      <c r="AM109" s="24"/>
      <c r="AN109" s="24"/>
    </row>
    <row r="110" spans="2:34" ht="19.5">
      <c r="B110" s="195" t="s">
        <v>187</v>
      </c>
      <c r="C110" s="196"/>
      <c r="D110" s="196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197"/>
    </row>
    <row r="111" spans="1:34" s="33" customFormat="1" ht="15" customHeight="1">
      <c r="A111" s="217"/>
      <c r="B111" s="198" t="s">
        <v>53</v>
      </c>
      <c r="C111" s="199" t="s">
        <v>3</v>
      </c>
      <c r="D111" s="199" t="s">
        <v>4</v>
      </c>
      <c r="E111" s="199" t="s">
        <v>5</v>
      </c>
      <c r="F111" s="199" t="s">
        <v>6</v>
      </c>
      <c r="G111" s="199" t="s">
        <v>7</v>
      </c>
      <c r="H111" s="199" t="s">
        <v>8</v>
      </c>
      <c r="I111" s="199" t="s">
        <v>9</v>
      </c>
      <c r="J111" s="199" t="s">
        <v>10</v>
      </c>
      <c r="K111" s="199" t="s">
        <v>11</v>
      </c>
      <c r="L111" s="199" t="s">
        <v>12</v>
      </c>
      <c r="M111" s="199" t="s">
        <v>13</v>
      </c>
      <c r="N111" s="199" t="s">
        <v>14</v>
      </c>
      <c r="O111" s="199" t="s">
        <v>15</v>
      </c>
      <c r="P111" s="199" t="s">
        <v>16</v>
      </c>
      <c r="Q111" s="199" t="s">
        <v>17</v>
      </c>
      <c r="R111" s="199" t="s">
        <v>18</v>
      </c>
      <c r="S111" s="199" t="s">
        <v>19</v>
      </c>
      <c r="T111" s="199" t="s">
        <v>20</v>
      </c>
      <c r="U111" s="199" t="s">
        <v>21</v>
      </c>
      <c r="V111" s="199" t="s">
        <v>22</v>
      </c>
      <c r="W111" s="199" t="s">
        <v>23</v>
      </c>
      <c r="X111" s="199" t="s">
        <v>24</v>
      </c>
      <c r="Y111" s="199" t="s">
        <v>25</v>
      </c>
      <c r="Z111" s="199" t="s">
        <v>26</v>
      </c>
      <c r="AA111" s="199" t="s">
        <v>27</v>
      </c>
      <c r="AB111" s="199" t="s">
        <v>28</v>
      </c>
      <c r="AC111" s="199" t="s">
        <v>29</v>
      </c>
      <c r="AD111" s="199" t="s">
        <v>30</v>
      </c>
      <c r="AE111" s="199" t="s">
        <v>31</v>
      </c>
      <c r="AF111" s="199" t="s">
        <v>32</v>
      </c>
      <c r="AG111" s="199" t="s">
        <v>33</v>
      </c>
      <c r="AH111" s="200" t="s">
        <v>0</v>
      </c>
    </row>
    <row r="112" spans="1:34" s="33" customFormat="1" ht="12.75">
      <c r="A112" s="218"/>
      <c r="B112" s="202" t="s">
        <v>54</v>
      </c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</row>
    <row r="113" spans="1:34" s="33" customFormat="1" ht="12.75">
      <c r="A113" s="218"/>
      <c r="B113" s="203"/>
      <c r="C113" s="199"/>
      <c r="D113" s="199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4"/>
    </row>
    <row r="114" spans="1:34" s="33" customFormat="1" ht="12.75">
      <c r="A114" s="219" t="s">
        <v>91</v>
      </c>
      <c r="B114" s="170" t="s">
        <v>92</v>
      </c>
      <c r="C114" s="30"/>
      <c r="D114" s="30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2"/>
      <c r="AH114" s="205">
        <f>SUM(C114:AG114)</f>
        <v>0</v>
      </c>
    </row>
    <row r="115" spans="1:34" s="33" customFormat="1" ht="11.25" customHeight="1">
      <c r="A115" s="219" t="s">
        <v>93</v>
      </c>
      <c r="B115" s="170" t="s">
        <v>94</v>
      </c>
      <c r="C115" s="30"/>
      <c r="D115" s="30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2"/>
      <c r="AH115" s="205">
        <f aca="true" t="shared" si="8" ref="AH115:AH127">SUM(C115:AG115)</f>
        <v>0</v>
      </c>
    </row>
    <row r="116" spans="1:34" s="33" customFormat="1" ht="12.75">
      <c r="A116" s="219" t="s">
        <v>95</v>
      </c>
      <c r="B116" s="170" t="s">
        <v>96</v>
      </c>
      <c r="C116" s="30"/>
      <c r="D116" s="30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2"/>
      <c r="AH116" s="205">
        <f t="shared" si="8"/>
        <v>0</v>
      </c>
    </row>
    <row r="117" spans="1:34" s="33" customFormat="1" ht="12.75">
      <c r="A117" s="219" t="s">
        <v>97</v>
      </c>
      <c r="B117" s="170" t="s">
        <v>98</v>
      </c>
      <c r="C117" s="30"/>
      <c r="D117" s="30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2"/>
      <c r="AH117" s="205">
        <f t="shared" si="8"/>
        <v>0</v>
      </c>
    </row>
    <row r="118" spans="1:34" s="33" customFormat="1" ht="12.75">
      <c r="A118" s="219" t="s">
        <v>99</v>
      </c>
      <c r="B118" s="170" t="s">
        <v>100</v>
      </c>
      <c r="C118" s="30"/>
      <c r="D118" s="30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2"/>
      <c r="AH118" s="205">
        <f t="shared" si="8"/>
        <v>0</v>
      </c>
    </row>
    <row r="119" spans="1:34" s="33" customFormat="1" ht="12.75">
      <c r="A119" s="219" t="s">
        <v>101</v>
      </c>
      <c r="B119" s="170" t="s">
        <v>102</v>
      </c>
      <c r="C119" s="30"/>
      <c r="D119" s="3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2"/>
      <c r="AH119" s="205">
        <f t="shared" si="8"/>
        <v>0</v>
      </c>
    </row>
    <row r="120" spans="1:34" s="33" customFormat="1" ht="12.75" customHeight="1">
      <c r="A120" s="219" t="s">
        <v>103</v>
      </c>
      <c r="B120" s="170" t="s">
        <v>119</v>
      </c>
      <c r="C120" s="30"/>
      <c r="D120" s="30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2"/>
      <c r="AH120" s="205">
        <f t="shared" si="8"/>
        <v>0</v>
      </c>
    </row>
    <row r="121" spans="1:34" s="33" customFormat="1" ht="12.75">
      <c r="A121" s="219" t="s">
        <v>104</v>
      </c>
      <c r="B121" s="170" t="s">
        <v>105</v>
      </c>
      <c r="C121" s="30"/>
      <c r="D121" s="3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2"/>
      <c r="AH121" s="205">
        <f t="shared" si="8"/>
        <v>0</v>
      </c>
    </row>
    <row r="122" spans="1:34" s="33" customFormat="1" ht="12.75">
      <c r="A122" s="219" t="s">
        <v>106</v>
      </c>
      <c r="B122" s="170" t="s">
        <v>107</v>
      </c>
      <c r="C122" s="30"/>
      <c r="D122" s="30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2"/>
      <c r="AH122" s="205">
        <f t="shared" si="8"/>
        <v>0</v>
      </c>
    </row>
    <row r="123" spans="1:34" s="33" customFormat="1" ht="12.75">
      <c r="A123" s="219" t="s">
        <v>108</v>
      </c>
      <c r="B123" s="170" t="s">
        <v>109</v>
      </c>
      <c r="C123" s="30"/>
      <c r="D123" s="30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2"/>
      <c r="AH123" s="205">
        <f t="shared" si="8"/>
        <v>0</v>
      </c>
    </row>
    <row r="124" spans="1:34" s="33" customFormat="1" ht="12.75">
      <c r="A124" s="219" t="s">
        <v>115</v>
      </c>
      <c r="B124" s="170" t="s">
        <v>120</v>
      </c>
      <c r="C124" s="30"/>
      <c r="D124" s="30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2"/>
      <c r="AH124" s="205">
        <f t="shared" si="8"/>
        <v>0</v>
      </c>
    </row>
    <row r="125" spans="1:34" s="33" customFormat="1" ht="12.75">
      <c r="A125" s="219" t="s">
        <v>116</v>
      </c>
      <c r="B125" s="170" t="s">
        <v>121</v>
      </c>
      <c r="C125" s="30"/>
      <c r="D125" s="30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2"/>
      <c r="AH125" s="205">
        <f t="shared" si="8"/>
        <v>0</v>
      </c>
    </row>
    <row r="126" spans="1:34" s="33" customFormat="1" ht="12.75">
      <c r="A126" s="219" t="s">
        <v>117</v>
      </c>
      <c r="B126" s="170" t="s">
        <v>122</v>
      </c>
      <c r="C126" s="30"/>
      <c r="D126" s="30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2"/>
      <c r="AH126" s="205">
        <f t="shared" si="8"/>
        <v>0</v>
      </c>
    </row>
    <row r="127" spans="1:34" s="33" customFormat="1" ht="13.5" thickBot="1">
      <c r="A127" s="220" t="s">
        <v>118</v>
      </c>
      <c r="B127" s="170" t="s">
        <v>123</v>
      </c>
      <c r="C127" s="30"/>
      <c r="D127" s="30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2"/>
      <c r="AH127" s="205">
        <f t="shared" si="8"/>
        <v>0</v>
      </c>
    </row>
    <row r="128" spans="1:34" s="33" customFormat="1" ht="12.75">
      <c r="A128" s="221"/>
      <c r="B128" s="170" t="s">
        <v>251</v>
      </c>
      <c r="C128" s="30"/>
      <c r="D128" s="30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2"/>
      <c r="AH128" s="205">
        <f aca="true" t="shared" si="9" ref="AH128:AH133">SUM(C128:AG128)</f>
        <v>0</v>
      </c>
    </row>
    <row r="129" spans="1:34" s="33" customFormat="1" ht="12.75">
      <c r="A129" s="221"/>
      <c r="B129" s="170" t="s">
        <v>252</v>
      </c>
      <c r="C129" s="30"/>
      <c r="D129" s="30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2"/>
      <c r="AH129" s="205">
        <f t="shared" si="9"/>
        <v>0</v>
      </c>
    </row>
    <row r="130" spans="1:34" s="33" customFormat="1" ht="12.75">
      <c r="A130" s="221"/>
      <c r="B130" s="170" t="s">
        <v>253</v>
      </c>
      <c r="C130" s="30"/>
      <c r="D130" s="30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2"/>
      <c r="AH130" s="205">
        <f t="shared" si="9"/>
        <v>0</v>
      </c>
    </row>
    <row r="131" spans="1:34" s="33" customFormat="1" ht="12.75">
      <c r="A131" s="221"/>
      <c r="B131" s="170" t="s">
        <v>254</v>
      </c>
      <c r="C131" s="30"/>
      <c r="D131" s="30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2"/>
      <c r="AH131" s="205">
        <f t="shared" si="9"/>
        <v>0</v>
      </c>
    </row>
    <row r="132" spans="1:34" s="33" customFormat="1" ht="12.75">
      <c r="A132" s="221"/>
      <c r="B132" s="170" t="s">
        <v>255</v>
      </c>
      <c r="C132" s="30"/>
      <c r="D132" s="30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2"/>
      <c r="AH132" s="205">
        <f t="shared" si="9"/>
        <v>0</v>
      </c>
    </row>
    <row r="133" spans="1:34" s="33" customFormat="1" ht="12.75">
      <c r="A133" s="221"/>
      <c r="B133" s="170" t="s">
        <v>256</v>
      </c>
      <c r="C133" s="30"/>
      <c r="D133" s="30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2"/>
      <c r="AH133" s="205">
        <f t="shared" si="9"/>
        <v>0</v>
      </c>
    </row>
    <row r="134" spans="1:34" s="33" customFormat="1" ht="12.75">
      <c r="A134" s="221"/>
      <c r="B134" s="209"/>
      <c r="C134" s="210"/>
      <c r="D134" s="210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1"/>
      <c r="AH134" s="205"/>
    </row>
    <row r="135" spans="1:40" s="33" customFormat="1" ht="12.75">
      <c r="A135" s="24"/>
      <c r="B135" s="35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35"/>
      <c r="AH135" s="197"/>
      <c r="AI135" s="24"/>
      <c r="AJ135" s="24"/>
      <c r="AK135" s="24"/>
      <c r="AL135" s="24"/>
      <c r="AM135" s="24"/>
      <c r="AN135" s="24"/>
    </row>
    <row r="136" spans="1:40" s="33" customFormat="1" ht="12.75">
      <c r="A136" s="24"/>
      <c r="B136" s="35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35"/>
      <c r="AH136" s="197"/>
      <c r="AI136" s="24"/>
      <c r="AJ136" s="24"/>
      <c r="AK136" s="24"/>
      <c r="AL136" s="24"/>
      <c r="AM136" s="24"/>
      <c r="AN136" s="24"/>
    </row>
    <row r="137" spans="2:34" ht="19.5">
      <c r="B137" s="195" t="s">
        <v>188</v>
      </c>
      <c r="C137" s="196"/>
      <c r="D137" s="196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197"/>
    </row>
    <row r="138" spans="1:34" s="33" customFormat="1" ht="15" customHeight="1">
      <c r="A138" s="217"/>
      <c r="B138" s="198" t="s">
        <v>53</v>
      </c>
      <c r="C138" s="199" t="s">
        <v>3</v>
      </c>
      <c r="D138" s="199" t="s">
        <v>4</v>
      </c>
      <c r="E138" s="199" t="s">
        <v>5</v>
      </c>
      <c r="F138" s="199" t="s">
        <v>6</v>
      </c>
      <c r="G138" s="199" t="s">
        <v>7</v>
      </c>
      <c r="H138" s="199" t="s">
        <v>8</v>
      </c>
      <c r="I138" s="199" t="s">
        <v>9</v>
      </c>
      <c r="J138" s="199" t="s">
        <v>10</v>
      </c>
      <c r="K138" s="199" t="s">
        <v>11</v>
      </c>
      <c r="L138" s="199" t="s">
        <v>12</v>
      </c>
      <c r="M138" s="199" t="s">
        <v>13</v>
      </c>
      <c r="N138" s="199" t="s">
        <v>14</v>
      </c>
      <c r="O138" s="199" t="s">
        <v>15</v>
      </c>
      <c r="P138" s="199" t="s">
        <v>16</v>
      </c>
      <c r="Q138" s="199" t="s">
        <v>17</v>
      </c>
      <c r="R138" s="199" t="s">
        <v>18</v>
      </c>
      <c r="S138" s="199" t="s">
        <v>19</v>
      </c>
      <c r="T138" s="199" t="s">
        <v>20</v>
      </c>
      <c r="U138" s="199" t="s">
        <v>21</v>
      </c>
      <c r="V138" s="199" t="s">
        <v>22</v>
      </c>
      <c r="W138" s="199" t="s">
        <v>23</v>
      </c>
      <c r="X138" s="199" t="s">
        <v>24</v>
      </c>
      <c r="Y138" s="199" t="s">
        <v>25</v>
      </c>
      <c r="Z138" s="199" t="s">
        <v>26</v>
      </c>
      <c r="AA138" s="199" t="s">
        <v>27</v>
      </c>
      <c r="AB138" s="199" t="s">
        <v>28</v>
      </c>
      <c r="AC138" s="199" t="s">
        <v>29</v>
      </c>
      <c r="AD138" s="199" t="s">
        <v>30</v>
      </c>
      <c r="AE138" s="199" t="s">
        <v>31</v>
      </c>
      <c r="AF138" s="199" t="s">
        <v>32</v>
      </c>
      <c r="AG138" s="199"/>
      <c r="AH138" s="200" t="s">
        <v>0</v>
      </c>
    </row>
    <row r="139" spans="1:34" s="33" customFormat="1" ht="12.75">
      <c r="A139" s="218"/>
      <c r="B139" s="202" t="s">
        <v>54</v>
      </c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14"/>
      <c r="AH139" s="201"/>
    </row>
    <row r="140" spans="1:34" s="33" customFormat="1" ht="12.75">
      <c r="A140" s="218"/>
      <c r="B140" s="203"/>
      <c r="C140" s="199"/>
      <c r="D140" s="199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14"/>
      <c r="AH140" s="204"/>
    </row>
    <row r="141" spans="1:34" s="33" customFormat="1" ht="12.75">
      <c r="A141" s="219" t="s">
        <v>91</v>
      </c>
      <c r="B141" s="170" t="s">
        <v>92</v>
      </c>
      <c r="C141" s="30"/>
      <c r="D141" s="30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207"/>
      <c r="AH141" s="205">
        <f>SUM(C141:AG141)</f>
        <v>0</v>
      </c>
    </row>
    <row r="142" spans="1:34" s="33" customFormat="1" ht="11.25" customHeight="1">
      <c r="A142" s="219" t="s">
        <v>93</v>
      </c>
      <c r="B142" s="170" t="s">
        <v>94</v>
      </c>
      <c r="C142" s="30"/>
      <c r="D142" s="30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207"/>
      <c r="AH142" s="205">
        <f aca="true" t="shared" si="10" ref="AH142:AH154">SUM(C142:AG142)</f>
        <v>0</v>
      </c>
    </row>
    <row r="143" spans="1:34" s="33" customFormat="1" ht="12.75">
      <c r="A143" s="219" t="s">
        <v>95</v>
      </c>
      <c r="B143" s="170" t="s">
        <v>96</v>
      </c>
      <c r="C143" s="30"/>
      <c r="D143" s="30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207"/>
      <c r="AH143" s="205">
        <f t="shared" si="10"/>
        <v>0</v>
      </c>
    </row>
    <row r="144" spans="1:34" s="33" customFormat="1" ht="12.75">
      <c r="A144" s="219" t="s">
        <v>97</v>
      </c>
      <c r="B144" s="170" t="s">
        <v>98</v>
      </c>
      <c r="C144" s="30"/>
      <c r="D144" s="30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207"/>
      <c r="AH144" s="205">
        <f t="shared" si="10"/>
        <v>0</v>
      </c>
    </row>
    <row r="145" spans="1:34" s="33" customFormat="1" ht="12.75">
      <c r="A145" s="219" t="s">
        <v>99</v>
      </c>
      <c r="B145" s="170" t="s">
        <v>100</v>
      </c>
      <c r="C145" s="30"/>
      <c r="D145" s="30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207"/>
      <c r="AH145" s="205">
        <f t="shared" si="10"/>
        <v>0</v>
      </c>
    </row>
    <row r="146" spans="1:34" s="33" customFormat="1" ht="12.75">
      <c r="A146" s="219" t="s">
        <v>101</v>
      </c>
      <c r="B146" s="170" t="s">
        <v>102</v>
      </c>
      <c r="C146" s="30"/>
      <c r="D146" s="30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207"/>
      <c r="AH146" s="205">
        <f t="shared" si="10"/>
        <v>0</v>
      </c>
    </row>
    <row r="147" spans="1:34" s="33" customFormat="1" ht="12.75" customHeight="1">
      <c r="A147" s="219" t="s">
        <v>103</v>
      </c>
      <c r="B147" s="170" t="s">
        <v>119</v>
      </c>
      <c r="C147" s="30"/>
      <c r="D147" s="30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207"/>
      <c r="AH147" s="205">
        <f t="shared" si="10"/>
        <v>0</v>
      </c>
    </row>
    <row r="148" spans="1:34" s="33" customFormat="1" ht="12.75">
      <c r="A148" s="219" t="s">
        <v>104</v>
      </c>
      <c r="B148" s="170" t="s">
        <v>105</v>
      </c>
      <c r="C148" s="30"/>
      <c r="D148" s="30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207"/>
      <c r="AH148" s="205">
        <f t="shared" si="10"/>
        <v>0</v>
      </c>
    </row>
    <row r="149" spans="1:34" s="33" customFormat="1" ht="12.75">
      <c r="A149" s="219" t="s">
        <v>106</v>
      </c>
      <c r="B149" s="170" t="s">
        <v>107</v>
      </c>
      <c r="C149" s="30"/>
      <c r="D149" s="30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207"/>
      <c r="AH149" s="205">
        <f t="shared" si="10"/>
        <v>0</v>
      </c>
    </row>
    <row r="150" spans="1:34" s="33" customFormat="1" ht="12.75">
      <c r="A150" s="219" t="s">
        <v>108</v>
      </c>
      <c r="B150" s="170" t="s">
        <v>109</v>
      </c>
      <c r="C150" s="30"/>
      <c r="D150" s="30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207"/>
      <c r="AH150" s="205">
        <f t="shared" si="10"/>
        <v>0</v>
      </c>
    </row>
    <row r="151" spans="1:34" s="33" customFormat="1" ht="12.75">
      <c r="A151" s="219" t="s">
        <v>115</v>
      </c>
      <c r="B151" s="170" t="s">
        <v>120</v>
      </c>
      <c r="C151" s="30"/>
      <c r="D151" s="30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207"/>
      <c r="AH151" s="205">
        <f t="shared" si="10"/>
        <v>0</v>
      </c>
    </row>
    <row r="152" spans="1:34" s="33" customFormat="1" ht="12.75">
      <c r="A152" s="219" t="s">
        <v>116</v>
      </c>
      <c r="B152" s="170" t="s">
        <v>121</v>
      </c>
      <c r="C152" s="30"/>
      <c r="D152" s="30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207"/>
      <c r="AH152" s="205">
        <f t="shared" si="10"/>
        <v>0</v>
      </c>
    </row>
    <row r="153" spans="1:34" s="33" customFormat="1" ht="12.75">
      <c r="A153" s="219" t="s">
        <v>117</v>
      </c>
      <c r="B153" s="170" t="s">
        <v>122</v>
      </c>
      <c r="C153" s="30"/>
      <c r="D153" s="30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207"/>
      <c r="AH153" s="205">
        <f t="shared" si="10"/>
        <v>0</v>
      </c>
    </row>
    <row r="154" spans="1:34" s="33" customFormat="1" ht="13.5" thickBot="1">
      <c r="A154" s="220" t="s">
        <v>118</v>
      </c>
      <c r="B154" s="170" t="s">
        <v>123</v>
      </c>
      <c r="C154" s="30"/>
      <c r="D154" s="30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207"/>
      <c r="AH154" s="205">
        <f t="shared" si="10"/>
        <v>0</v>
      </c>
    </row>
    <row r="155" spans="1:34" s="33" customFormat="1" ht="12.75">
      <c r="A155" s="221"/>
      <c r="B155" s="170" t="s">
        <v>251</v>
      </c>
      <c r="C155" s="30"/>
      <c r="D155" s="30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207"/>
      <c r="AH155" s="205">
        <f aca="true" t="shared" si="11" ref="AH155:AH160">SUM(C155:AG155)</f>
        <v>0</v>
      </c>
    </row>
    <row r="156" spans="1:34" s="33" customFormat="1" ht="12.75">
      <c r="A156" s="221"/>
      <c r="B156" s="170" t="s">
        <v>252</v>
      </c>
      <c r="C156" s="30"/>
      <c r="D156" s="30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207"/>
      <c r="AH156" s="205">
        <f t="shared" si="11"/>
        <v>0</v>
      </c>
    </row>
    <row r="157" spans="1:34" s="33" customFormat="1" ht="12.75">
      <c r="A157" s="221"/>
      <c r="B157" s="170" t="s">
        <v>253</v>
      </c>
      <c r="C157" s="30"/>
      <c r="D157" s="30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207"/>
      <c r="AH157" s="205">
        <f t="shared" si="11"/>
        <v>0</v>
      </c>
    </row>
    <row r="158" spans="1:34" s="33" customFormat="1" ht="12.75">
      <c r="A158" s="221"/>
      <c r="B158" s="170" t="s">
        <v>254</v>
      </c>
      <c r="C158" s="30"/>
      <c r="D158" s="30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207"/>
      <c r="AH158" s="205">
        <f t="shared" si="11"/>
        <v>0</v>
      </c>
    </row>
    <row r="159" spans="1:34" s="33" customFormat="1" ht="12.75">
      <c r="A159" s="221"/>
      <c r="B159" s="170" t="s">
        <v>255</v>
      </c>
      <c r="C159" s="30"/>
      <c r="D159" s="30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207"/>
      <c r="AH159" s="205">
        <f t="shared" si="11"/>
        <v>0</v>
      </c>
    </row>
    <row r="160" spans="1:34" s="33" customFormat="1" ht="12.75">
      <c r="A160" s="221"/>
      <c r="B160" s="170" t="s">
        <v>256</v>
      </c>
      <c r="C160" s="30"/>
      <c r="D160" s="30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207"/>
      <c r="AH160" s="205">
        <f t="shared" si="11"/>
        <v>0</v>
      </c>
    </row>
    <row r="161" spans="1:34" s="33" customFormat="1" ht="12.75">
      <c r="A161" s="221"/>
      <c r="B161" s="209"/>
      <c r="C161" s="210"/>
      <c r="D161" s="210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1"/>
      <c r="AH161" s="205"/>
    </row>
    <row r="162" spans="1:40" s="33" customFormat="1" ht="12.75">
      <c r="A162" s="24"/>
      <c r="B162" s="35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35"/>
      <c r="AH162" s="197"/>
      <c r="AI162" s="24"/>
      <c r="AJ162" s="24"/>
      <c r="AK162" s="24"/>
      <c r="AL162" s="24"/>
      <c r="AM162" s="24"/>
      <c r="AN162" s="24"/>
    </row>
    <row r="163" spans="1:40" s="33" customFormat="1" ht="12.75">
      <c r="A163" s="24"/>
      <c r="B163" s="3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35"/>
      <c r="AH163" s="197"/>
      <c r="AI163" s="24"/>
      <c r="AJ163" s="24"/>
      <c r="AK163" s="24"/>
      <c r="AL163" s="24"/>
      <c r="AM163" s="24"/>
      <c r="AN163" s="24"/>
    </row>
    <row r="164" spans="2:34" ht="19.5">
      <c r="B164" s="195" t="s">
        <v>189</v>
      </c>
      <c r="C164" s="196"/>
      <c r="D164" s="196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197"/>
    </row>
    <row r="165" spans="1:34" s="33" customFormat="1" ht="15" customHeight="1">
      <c r="A165" s="217"/>
      <c r="B165" s="198" t="s">
        <v>53</v>
      </c>
      <c r="C165" s="199" t="s">
        <v>3</v>
      </c>
      <c r="D165" s="199" t="s">
        <v>4</v>
      </c>
      <c r="E165" s="199" t="s">
        <v>5</v>
      </c>
      <c r="F165" s="199" t="s">
        <v>6</v>
      </c>
      <c r="G165" s="199" t="s">
        <v>7</v>
      </c>
      <c r="H165" s="199" t="s">
        <v>8</v>
      </c>
      <c r="I165" s="199" t="s">
        <v>9</v>
      </c>
      <c r="J165" s="199" t="s">
        <v>10</v>
      </c>
      <c r="K165" s="199" t="s">
        <v>11</v>
      </c>
      <c r="L165" s="199" t="s">
        <v>12</v>
      </c>
      <c r="M165" s="199" t="s">
        <v>13</v>
      </c>
      <c r="N165" s="199" t="s">
        <v>14</v>
      </c>
      <c r="O165" s="199" t="s">
        <v>15</v>
      </c>
      <c r="P165" s="199" t="s">
        <v>16</v>
      </c>
      <c r="Q165" s="199" t="s">
        <v>17</v>
      </c>
      <c r="R165" s="199" t="s">
        <v>18</v>
      </c>
      <c r="S165" s="199" t="s">
        <v>19</v>
      </c>
      <c r="T165" s="199" t="s">
        <v>20</v>
      </c>
      <c r="U165" s="199" t="s">
        <v>21</v>
      </c>
      <c r="V165" s="199" t="s">
        <v>22</v>
      </c>
      <c r="W165" s="199" t="s">
        <v>23</v>
      </c>
      <c r="X165" s="199" t="s">
        <v>24</v>
      </c>
      <c r="Y165" s="199" t="s">
        <v>25</v>
      </c>
      <c r="Z165" s="199" t="s">
        <v>26</v>
      </c>
      <c r="AA165" s="199" t="s">
        <v>27</v>
      </c>
      <c r="AB165" s="199" t="s">
        <v>28</v>
      </c>
      <c r="AC165" s="199" t="s">
        <v>29</v>
      </c>
      <c r="AD165" s="199" t="s">
        <v>30</v>
      </c>
      <c r="AE165" s="199" t="s">
        <v>31</v>
      </c>
      <c r="AF165" s="199" t="s">
        <v>32</v>
      </c>
      <c r="AG165" s="199" t="s">
        <v>33</v>
      </c>
      <c r="AH165" s="200" t="s">
        <v>0</v>
      </c>
    </row>
    <row r="166" spans="1:34" s="33" customFormat="1" ht="12.75">
      <c r="A166" s="218"/>
      <c r="B166" s="202" t="s">
        <v>54</v>
      </c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</row>
    <row r="167" spans="1:34" s="33" customFormat="1" ht="12.75">
      <c r="A167" s="218"/>
      <c r="B167" s="203"/>
      <c r="C167" s="199"/>
      <c r="D167" s="199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4"/>
    </row>
    <row r="168" spans="1:34" s="33" customFormat="1" ht="12.75">
      <c r="A168" s="219" t="s">
        <v>91</v>
      </c>
      <c r="B168" s="170" t="s">
        <v>92</v>
      </c>
      <c r="C168" s="30"/>
      <c r="D168" s="30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2"/>
      <c r="AH168" s="205">
        <f>SUM(C168:AG168)</f>
        <v>0</v>
      </c>
    </row>
    <row r="169" spans="1:34" s="33" customFormat="1" ht="11.25" customHeight="1">
      <c r="A169" s="219" t="s">
        <v>93</v>
      </c>
      <c r="B169" s="170" t="s">
        <v>94</v>
      </c>
      <c r="C169" s="30"/>
      <c r="D169" s="30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2"/>
      <c r="AH169" s="205">
        <f aca="true" t="shared" si="12" ref="AH169:AH181">SUM(C169:AG169)</f>
        <v>0</v>
      </c>
    </row>
    <row r="170" spans="1:34" s="33" customFormat="1" ht="12.75">
      <c r="A170" s="219" t="s">
        <v>95</v>
      </c>
      <c r="B170" s="170" t="s">
        <v>96</v>
      </c>
      <c r="C170" s="30"/>
      <c r="D170" s="30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2"/>
      <c r="AH170" s="205">
        <f t="shared" si="12"/>
        <v>0</v>
      </c>
    </row>
    <row r="171" spans="1:34" s="33" customFormat="1" ht="12.75">
      <c r="A171" s="219" t="s">
        <v>97</v>
      </c>
      <c r="B171" s="170" t="s">
        <v>98</v>
      </c>
      <c r="C171" s="30"/>
      <c r="D171" s="30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2"/>
      <c r="AH171" s="205">
        <f t="shared" si="12"/>
        <v>0</v>
      </c>
    </row>
    <row r="172" spans="1:34" s="33" customFormat="1" ht="12.75">
      <c r="A172" s="219" t="s">
        <v>99</v>
      </c>
      <c r="B172" s="170" t="s">
        <v>100</v>
      </c>
      <c r="C172" s="30"/>
      <c r="D172" s="30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2"/>
      <c r="AH172" s="205">
        <f t="shared" si="12"/>
        <v>0</v>
      </c>
    </row>
    <row r="173" spans="1:34" s="33" customFormat="1" ht="12.75">
      <c r="A173" s="219" t="s">
        <v>101</v>
      </c>
      <c r="B173" s="170" t="s">
        <v>102</v>
      </c>
      <c r="C173" s="30"/>
      <c r="D173" s="30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2"/>
      <c r="AH173" s="205">
        <f t="shared" si="12"/>
        <v>0</v>
      </c>
    </row>
    <row r="174" spans="1:34" s="33" customFormat="1" ht="12.75" customHeight="1">
      <c r="A174" s="219" t="s">
        <v>103</v>
      </c>
      <c r="B174" s="170" t="s">
        <v>119</v>
      </c>
      <c r="C174" s="30"/>
      <c r="D174" s="30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2"/>
      <c r="AH174" s="205">
        <f t="shared" si="12"/>
        <v>0</v>
      </c>
    </row>
    <row r="175" spans="1:34" s="33" customFormat="1" ht="12.75">
      <c r="A175" s="219" t="s">
        <v>104</v>
      </c>
      <c r="B175" s="170" t="s">
        <v>105</v>
      </c>
      <c r="C175" s="30"/>
      <c r="D175" s="30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2"/>
      <c r="AH175" s="205">
        <f t="shared" si="12"/>
        <v>0</v>
      </c>
    </row>
    <row r="176" spans="1:34" s="33" customFormat="1" ht="12.75">
      <c r="A176" s="219" t="s">
        <v>106</v>
      </c>
      <c r="B176" s="170" t="s">
        <v>107</v>
      </c>
      <c r="C176" s="30"/>
      <c r="D176" s="30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2"/>
      <c r="AH176" s="205">
        <f t="shared" si="12"/>
        <v>0</v>
      </c>
    </row>
    <row r="177" spans="1:34" s="33" customFormat="1" ht="12.75">
      <c r="A177" s="219" t="s">
        <v>108</v>
      </c>
      <c r="B177" s="170" t="s">
        <v>109</v>
      </c>
      <c r="C177" s="30"/>
      <c r="D177" s="30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2"/>
      <c r="AH177" s="205">
        <f t="shared" si="12"/>
        <v>0</v>
      </c>
    </row>
    <row r="178" spans="1:34" s="33" customFormat="1" ht="12.75">
      <c r="A178" s="219" t="s">
        <v>115</v>
      </c>
      <c r="B178" s="170" t="s">
        <v>120</v>
      </c>
      <c r="C178" s="30"/>
      <c r="D178" s="30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2"/>
      <c r="AH178" s="205">
        <f t="shared" si="12"/>
        <v>0</v>
      </c>
    </row>
    <row r="179" spans="1:34" s="33" customFormat="1" ht="12.75">
      <c r="A179" s="219" t="s">
        <v>116</v>
      </c>
      <c r="B179" s="170" t="s">
        <v>121</v>
      </c>
      <c r="C179" s="30"/>
      <c r="D179" s="30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2"/>
      <c r="AH179" s="205">
        <f t="shared" si="12"/>
        <v>0</v>
      </c>
    </row>
    <row r="180" spans="1:34" s="33" customFormat="1" ht="12.75">
      <c r="A180" s="219" t="s">
        <v>117</v>
      </c>
      <c r="B180" s="170" t="s">
        <v>122</v>
      </c>
      <c r="C180" s="30"/>
      <c r="D180" s="30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2"/>
      <c r="AH180" s="205">
        <f t="shared" si="12"/>
        <v>0</v>
      </c>
    </row>
    <row r="181" spans="1:34" s="33" customFormat="1" ht="13.5" thickBot="1">
      <c r="A181" s="220" t="s">
        <v>118</v>
      </c>
      <c r="B181" s="170" t="s">
        <v>123</v>
      </c>
      <c r="C181" s="30"/>
      <c r="D181" s="30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2"/>
      <c r="AH181" s="205">
        <f t="shared" si="12"/>
        <v>0</v>
      </c>
    </row>
    <row r="182" spans="1:34" s="33" customFormat="1" ht="12.75">
      <c r="A182" s="221"/>
      <c r="B182" s="170" t="s">
        <v>251</v>
      </c>
      <c r="C182" s="30"/>
      <c r="D182" s="30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2"/>
      <c r="AH182" s="205">
        <f aca="true" t="shared" si="13" ref="AH182:AH187">SUM(C182:AG182)</f>
        <v>0</v>
      </c>
    </row>
    <row r="183" spans="1:34" s="33" customFormat="1" ht="12.75">
      <c r="A183" s="221"/>
      <c r="B183" s="170" t="s">
        <v>252</v>
      </c>
      <c r="C183" s="30"/>
      <c r="D183" s="30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2"/>
      <c r="AH183" s="205">
        <f t="shared" si="13"/>
        <v>0</v>
      </c>
    </row>
    <row r="184" spans="1:34" s="33" customFormat="1" ht="12.75">
      <c r="A184" s="221"/>
      <c r="B184" s="170" t="s">
        <v>253</v>
      </c>
      <c r="C184" s="30"/>
      <c r="D184" s="30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2"/>
      <c r="AH184" s="205">
        <f t="shared" si="13"/>
        <v>0</v>
      </c>
    </row>
    <row r="185" spans="1:34" s="33" customFormat="1" ht="12.75">
      <c r="A185" s="221"/>
      <c r="B185" s="170" t="s">
        <v>254</v>
      </c>
      <c r="C185" s="30"/>
      <c r="D185" s="30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2"/>
      <c r="AH185" s="205">
        <f t="shared" si="13"/>
        <v>0</v>
      </c>
    </row>
    <row r="186" spans="1:34" s="33" customFormat="1" ht="12.75">
      <c r="A186" s="221"/>
      <c r="B186" s="170" t="s">
        <v>255</v>
      </c>
      <c r="C186" s="30"/>
      <c r="D186" s="30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2"/>
      <c r="AH186" s="205">
        <f t="shared" si="13"/>
        <v>0</v>
      </c>
    </row>
    <row r="187" spans="1:34" s="33" customFormat="1" ht="12.75">
      <c r="A187" s="221"/>
      <c r="B187" s="170" t="s">
        <v>256</v>
      </c>
      <c r="C187" s="30"/>
      <c r="D187" s="30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2"/>
      <c r="AH187" s="205">
        <f t="shared" si="13"/>
        <v>0</v>
      </c>
    </row>
    <row r="188" spans="1:34" s="33" customFormat="1" ht="12.75">
      <c r="A188" s="221"/>
      <c r="B188" s="209"/>
      <c r="C188" s="210"/>
      <c r="D188" s="210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1"/>
      <c r="AH188" s="205"/>
    </row>
    <row r="189" spans="1:40" s="33" customFormat="1" ht="12.75">
      <c r="A189" s="24"/>
      <c r="B189" s="35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35"/>
      <c r="AH189" s="197"/>
      <c r="AI189" s="24"/>
      <c r="AJ189" s="24"/>
      <c r="AK189" s="24"/>
      <c r="AL189" s="24"/>
      <c r="AM189" s="24"/>
      <c r="AN189" s="24"/>
    </row>
    <row r="190" spans="1:40" s="33" customFormat="1" ht="12.75">
      <c r="A190" s="24"/>
      <c r="B190" s="35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35"/>
      <c r="AH190" s="197"/>
      <c r="AI190" s="24"/>
      <c r="AJ190" s="24"/>
      <c r="AK190" s="24"/>
      <c r="AL190" s="24"/>
      <c r="AM190" s="24"/>
      <c r="AN190" s="24"/>
    </row>
    <row r="191" spans="2:34" ht="19.5">
      <c r="B191" s="195" t="s">
        <v>190</v>
      </c>
      <c r="C191" s="196"/>
      <c r="D191" s="196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197"/>
    </row>
    <row r="192" spans="1:34" s="33" customFormat="1" ht="15" customHeight="1">
      <c r="A192" s="217"/>
      <c r="B192" s="198" t="s">
        <v>53</v>
      </c>
      <c r="C192" s="199" t="s">
        <v>3</v>
      </c>
      <c r="D192" s="199" t="s">
        <v>4</v>
      </c>
      <c r="E192" s="199" t="s">
        <v>5</v>
      </c>
      <c r="F192" s="199" t="s">
        <v>6</v>
      </c>
      <c r="G192" s="199" t="s">
        <v>7</v>
      </c>
      <c r="H192" s="199" t="s">
        <v>8</v>
      </c>
      <c r="I192" s="199" t="s">
        <v>9</v>
      </c>
      <c r="J192" s="199" t="s">
        <v>10</v>
      </c>
      <c r="K192" s="199" t="s">
        <v>11</v>
      </c>
      <c r="L192" s="199" t="s">
        <v>12</v>
      </c>
      <c r="M192" s="199" t="s">
        <v>13</v>
      </c>
      <c r="N192" s="199" t="s">
        <v>14</v>
      </c>
      <c r="O192" s="199" t="s">
        <v>15</v>
      </c>
      <c r="P192" s="199" t="s">
        <v>16</v>
      </c>
      <c r="Q192" s="199" t="s">
        <v>17</v>
      </c>
      <c r="R192" s="199" t="s">
        <v>18</v>
      </c>
      <c r="S192" s="199" t="s">
        <v>19</v>
      </c>
      <c r="T192" s="199" t="s">
        <v>20</v>
      </c>
      <c r="U192" s="199" t="s">
        <v>21</v>
      </c>
      <c r="V192" s="199" t="s">
        <v>22</v>
      </c>
      <c r="W192" s="199" t="s">
        <v>23</v>
      </c>
      <c r="X192" s="199" t="s">
        <v>24</v>
      </c>
      <c r="Y192" s="199" t="s">
        <v>25</v>
      </c>
      <c r="Z192" s="199" t="s">
        <v>26</v>
      </c>
      <c r="AA192" s="199" t="s">
        <v>27</v>
      </c>
      <c r="AB192" s="199" t="s">
        <v>28</v>
      </c>
      <c r="AC192" s="199" t="s">
        <v>29</v>
      </c>
      <c r="AD192" s="199" t="s">
        <v>30</v>
      </c>
      <c r="AE192" s="199" t="s">
        <v>31</v>
      </c>
      <c r="AF192" s="199" t="s">
        <v>32</v>
      </c>
      <c r="AG192" s="199" t="s">
        <v>33</v>
      </c>
      <c r="AH192" s="200" t="s">
        <v>0</v>
      </c>
    </row>
    <row r="193" spans="1:34" s="33" customFormat="1" ht="12.75">
      <c r="A193" s="218"/>
      <c r="B193" s="202" t="s">
        <v>54</v>
      </c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</row>
    <row r="194" spans="1:34" s="33" customFormat="1" ht="12.75">
      <c r="A194" s="218"/>
      <c r="B194" s="203"/>
      <c r="C194" s="199"/>
      <c r="D194" s="199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4"/>
    </row>
    <row r="195" spans="1:34" s="33" customFormat="1" ht="12.75">
      <c r="A195" s="219" t="s">
        <v>91</v>
      </c>
      <c r="B195" s="170" t="s">
        <v>92</v>
      </c>
      <c r="C195" s="30"/>
      <c r="D195" s="30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2"/>
      <c r="AH195" s="205">
        <f>SUM(C195:AG195)</f>
        <v>0</v>
      </c>
    </row>
    <row r="196" spans="1:34" s="33" customFormat="1" ht="11.25" customHeight="1">
      <c r="A196" s="219" t="s">
        <v>93</v>
      </c>
      <c r="B196" s="170" t="s">
        <v>94</v>
      </c>
      <c r="C196" s="30"/>
      <c r="D196" s="30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2"/>
      <c r="AH196" s="205">
        <f aca="true" t="shared" si="14" ref="AH196:AH208">SUM(C196:AG196)</f>
        <v>0</v>
      </c>
    </row>
    <row r="197" spans="1:34" s="33" customFormat="1" ht="12.75">
      <c r="A197" s="219" t="s">
        <v>95</v>
      </c>
      <c r="B197" s="170" t="s">
        <v>96</v>
      </c>
      <c r="C197" s="30"/>
      <c r="D197" s="30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2"/>
      <c r="AH197" s="205">
        <f t="shared" si="14"/>
        <v>0</v>
      </c>
    </row>
    <row r="198" spans="1:34" s="33" customFormat="1" ht="12.75">
      <c r="A198" s="219" t="s">
        <v>97</v>
      </c>
      <c r="B198" s="170" t="s">
        <v>98</v>
      </c>
      <c r="C198" s="30"/>
      <c r="D198" s="30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2"/>
      <c r="AH198" s="205">
        <f t="shared" si="14"/>
        <v>0</v>
      </c>
    </row>
    <row r="199" spans="1:34" s="33" customFormat="1" ht="12.75">
      <c r="A199" s="219" t="s">
        <v>99</v>
      </c>
      <c r="B199" s="170" t="s">
        <v>100</v>
      </c>
      <c r="C199" s="30"/>
      <c r="D199" s="30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2"/>
      <c r="AH199" s="205">
        <f t="shared" si="14"/>
        <v>0</v>
      </c>
    </row>
    <row r="200" spans="1:34" s="33" customFormat="1" ht="12.75">
      <c r="A200" s="219" t="s">
        <v>101</v>
      </c>
      <c r="B200" s="170" t="s">
        <v>102</v>
      </c>
      <c r="C200" s="30"/>
      <c r="D200" s="30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2"/>
      <c r="AH200" s="205">
        <f t="shared" si="14"/>
        <v>0</v>
      </c>
    </row>
    <row r="201" spans="1:34" s="33" customFormat="1" ht="12.75" customHeight="1">
      <c r="A201" s="219" t="s">
        <v>103</v>
      </c>
      <c r="B201" s="170" t="s">
        <v>119</v>
      </c>
      <c r="C201" s="30"/>
      <c r="D201" s="30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2"/>
      <c r="AH201" s="205">
        <f t="shared" si="14"/>
        <v>0</v>
      </c>
    </row>
    <row r="202" spans="1:34" s="33" customFormat="1" ht="12.75">
      <c r="A202" s="219" t="s">
        <v>104</v>
      </c>
      <c r="B202" s="170" t="s">
        <v>105</v>
      </c>
      <c r="C202" s="30"/>
      <c r="D202" s="30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2"/>
      <c r="AH202" s="205">
        <f t="shared" si="14"/>
        <v>0</v>
      </c>
    </row>
    <row r="203" spans="1:34" s="33" customFormat="1" ht="12.75">
      <c r="A203" s="219" t="s">
        <v>106</v>
      </c>
      <c r="B203" s="170" t="s">
        <v>107</v>
      </c>
      <c r="C203" s="30"/>
      <c r="D203" s="30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2"/>
      <c r="AH203" s="205">
        <f t="shared" si="14"/>
        <v>0</v>
      </c>
    </row>
    <row r="204" spans="1:34" s="33" customFormat="1" ht="12.75">
      <c r="A204" s="219" t="s">
        <v>108</v>
      </c>
      <c r="B204" s="170" t="s">
        <v>109</v>
      </c>
      <c r="C204" s="30"/>
      <c r="D204" s="30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2"/>
      <c r="AH204" s="205">
        <f t="shared" si="14"/>
        <v>0</v>
      </c>
    </row>
    <row r="205" spans="1:34" s="33" customFormat="1" ht="12.75">
      <c r="A205" s="219" t="s">
        <v>115</v>
      </c>
      <c r="B205" s="170" t="s">
        <v>120</v>
      </c>
      <c r="C205" s="30"/>
      <c r="D205" s="30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2"/>
      <c r="AH205" s="205">
        <f t="shared" si="14"/>
        <v>0</v>
      </c>
    </row>
    <row r="206" spans="1:34" s="33" customFormat="1" ht="12.75">
      <c r="A206" s="219" t="s">
        <v>116</v>
      </c>
      <c r="B206" s="170" t="s">
        <v>121</v>
      </c>
      <c r="C206" s="30"/>
      <c r="D206" s="30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2"/>
      <c r="AH206" s="205">
        <f t="shared" si="14"/>
        <v>0</v>
      </c>
    </row>
    <row r="207" spans="1:34" s="33" customFormat="1" ht="12.75">
      <c r="A207" s="219" t="s">
        <v>117</v>
      </c>
      <c r="B207" s="170" t="s">
        <v>122</v>
      </c>
      <c r="C207" s="30"/>
      <c r="D207" s="30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2"/>
      <c r="AH207" s="205">
        <f t="shared" si="14"/>
        <v>0</v>
      </c>
    </row>
    <row r="208" spans="1:34" s="33" customFormat="1" ht="13.5" thickBot="1">
      <c r="A208" s="220" t="s">
        <v>118</v>
      </c>
      <c r="B208" s="170" t="s">
        <v>123</v>
      </c>
      <c r="C208" s="30"/>
      <c r="D208" s="30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2"/>
      <c r="AH208" s="205">
        <f t="shared" si="14"/>
        <v>0</v>
      </c>
    </row>
    <row r="209" spans="1:34" s="33" customFormat="1" ht="12.75">
      <c r="A209" s="221"/>
      <c r="B209" s="170" t="s">
        <v>251</v>
      </c>
      <c r="C209" s="30"/>
      <c r="D209" s="30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2"/>
      <c r="AH209" s="205">
        <f aca="true" t="shared" si="15" ref="AH209:AH214">SUM(C209:AG209)</f>
        <v>0</v>
      </c>
    </row>
    <row r="210" spans="1:34" s="33" customFormat="1" ht="12.75">
      <c r="A210" s="221"/>
      <c r="B210" s="170" t="s">
        <v>252</v>
      </c>
      <c r="C210" s="30"/>
      <c r="D210" s="30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2"/>
      <c r="AH210" s="205">
        <f t="shared" si="15"/>
        <v>0</v>
      </c>
    </row>
    <row r="211" spans="1:34" s="33" customFormat="1" ht="12.75">
      <c r="A211" s="221"/>
      <c r="B211" s="170" t="s">
        <v>253</v>
      </c>
      <c r="C211" s="30"/>
      <c r="D211" s="30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2"/>
      <c r="AH211" s="205">
        <f t="shared" si="15"/>
        <v>0</v>
      </c>
    </row>
    <row r="212" spans="1:34" s="33" customFormat="1" ht="12.75">
      <c r="A212" s="221"/>
      <c r="B212" s="170" t="s">
        <v>254</v>
      </c>
      <c r="C212" s="30"/>
      <c r="D212" s="30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2"/>
      <c r="AH212" s="205">
        <f t="shared" si="15"/>
        <v>0</v>
      </c>
    </row>
    <row r="213" spans="1:34" s="33" customFormat="1" ht="12.75">
      <c r="A213" s="221"/>
      <c r="B213" s="170" t="s">
        <v>255</v>
      </c>
      <c r="C213" s="30"/>
      <c r="D213" s="30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2"/>
      <c r="AH213" s="205">
        <f t="shared" si="15"/>
        <v>0</v>
      </c>
    </row>
    <row r="214" spans="1:34" s="33" customFormat="1" ht="12.75">
      <c r="A214" s="221"/>
      <c r="B214" s="170" t="s">
        <v>256</v>
      </c>
      <c r="C214" s="30"/>
      <c r="D214" s="30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2"/>
      <c r="AH214" s="205">
        <f t="shared" si="15"/>
        <v>0</v>
      </c>
    </row>
    <row r="215" spans="1:34" s="33" customFormat="1" ht="12.75">
      <c r="A215" s="221"/>
      <c r="B215" s="209"/>
      <c r="C215" s="210"/>
      <c r="D215" s="210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1"/>
      <c r="AH215" s="205"/>
    </row>
    <row r="216" spans="1:40" s="33" customFormat="1" ht="12.75">
      <c r="A216" s="24"/>
      <c r="B216" s="35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35"/>
      <c r="AH216" s="197"/>
      <c r="AI216" s="24"/>
      <c r="AJ216" s="24"/>
      <c r="AK216" s="24"/>
      <c r="AL216" s="24"/>
      <c r="AM216" s="24"/>
      <c r="AN216" s="24"/>
    </row>
    <row r="217" spans="1:40" s="33" customFormat="1" ht="12.75">
      <c r="A217" s="24"/>
      <c r="B217" s="35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35"/>
      <c r="AH217" s="197"/>
      <c r="AI217" s="24"/>
      <c r="AJ217" s="24"/>
      <c r="AK217" s="24"/>
      <c r="AL217" s="24"/>
      <c r="AM217" s="24"/>
      <c r="AN217" s="24"/>
    </row>
    <row r="218" spans="2:34" ht="19.5">
      <c r="B218" s="195" t="s">
        <v>191</v>
      </c>
      <c r="C218" s="196"/>
      <c r="D218" s="196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197"/>
    </row>
    <row r="219" spans="1:34" s="33" customFormat="1" ht="15" customHeight="1">
      <c r="A219" s="217"/>
      <c r="B219" s="198" t="s">
        <v>53</v>
      </c>
      <c r="C219" s="199" t="s">
        <v>3</v>
      </c>
      <c r="D219" s="199" t="s">
        <v>4</v>
      </c>
      <c r="E219" s="199" t="s">
        <v>5</v>
      </c>
      <c r="F219" s="199" t="s">
        <v>6</v>
      </c>
      <c r="G219" s="199" t="s">
        <v>7</v>
      </c>
      <c r="H219" s="199" t="s">
        <v>8</v>
      </c>
      <c r="I219" s="199" t="s">
        <v>9</v>
      </c>
      <c r="J219" s="199" t="s">
        <v>10</v>
      </c>
      <c r="K219" s="199" t="s">
        <v>11</v>
      </c>
      <c r="L219" s="199" t="s">
        <v>12</v>
      </c>
      <c r="M219" s="199" t="s">
        <v>13</v>
      </c>
      <c r="N219" s="199" t="s">
        <v>14</v>
      </c>
      <c r="O219" s="199" t="s">
        <v>15</v>
      </c>
      <c r="P219" s="199" t="s">
        <v>16</v>
      </c>
      <c r="Q219" s="199" t="s">
        <v>17</v>
      </c>
      <c r="R219" s="199" t="s">
        <v>18</v>
      </c>
      <c r="S219" s="199" t="s">
        <v>19</v>
      </c>
      <c r="T219" s="199" t="s">
        <v>20</v>
      </c>
      <c r="U219" s="199" t="s">
        <v>21</v>
      </c>
      <c r="V219" s="199" t="s">
        <v>22</v>
      </c>
      <c r="W219" s="199" t="s">
        <v>23</v>
      </c>
      <c r="X219" s="199" t="s">
        <v>24</v>
      </c>
      <c r="Y219" s="199" t="s">
        <v>25</v>
      </c>
      <c r="Z219" s="199" t="s">
        <v>26</v>
      </c>
      <c r="AA219" s="199" t="s">
        <v>27</v>
      </c>
      <c r="AB219" s="199" t="s">
        <v>28</v>
      </c>
      <c r="AC219" s="199" t="s">
        <v>29</v>
      </c>
      <c r="AD219" s="199" t="s">
        <v>30</v>
      </c>
      <c r="AE219" s="199" t="s">
        <v>31</v>
      </c>
      <c r="AF219" s="199" t="s">
        <v>32</v>
      </c>
      <c r="AG219" s="199"/>
      <c r="AH219" s="200" t="s">
        <v>0</v>
      </c>
    </row>
    <row r="220" spans="1:34" s="33" customFormat="1" ht="12.75">
      <c r="A220" s="218"/>
      <c r="B220" s="202" t="s">
        <v>54</v>
      </c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14"/>
      <c r="AH220" s="201"/>
    </row>
    <row r="221" spans="1:34" s="33" customFormat="1" ht="12.75">
      <c r="A221" s="218"/>
      <c r="B221" s="203"/>
      <c r="C221" s="199"/>
      <c r="D221" s="199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14"/>
      <c r="AH221" s="204"/>
    </row>
    <row r="222" spans="1:34" s="33" customFormat="1" ht="12.75">
      <c r="A222" s="219" t="s">
        <v>91</v>
      </c>
      <c r="B222" s="170" t="s">
        <v>92</v>
      </c>
      <c r="C222" s="30"/>
      <c r="D222" s="30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207"/>
      <c r="AH222" s="205">
        <f>SUM(C222:AG222)</f>
        <v>0</v>
      </c>
    </row>
    <row r="223" spans="1:34" s="33" customFormat="1" ht="11.25" customHeight="1">
      <c r="A223" s="219" t="s">
        <v>93</v>
      </c>
      <c r="B223" s="170" t="s">
        <v>94</v>
      </c>
      <c r="C223" s="30"/>
      <c r="D223" s="30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207"/>
      <c r="AH223" s="205">
        <f aca="true" t="shared" si="16" ref="AH223:AH235">SUM(C223:AG223)</f>
        <v>0</v>
      </c>
    </row>
    <row r="224" spans="1:34" s="33" customFormat="1" ht="12.75">
      <c r="A224" s="219" t="s">
        <v>95</v>
      </c>
      <c r="B224" s="170" t="s">
        <v>96</v>
      </c>
      <c r="C224" s="30"/>
      <c r="D224" s="30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207"/>
      <c r="AH224" s="205">
        <f t="shared" si="16"/>
        <v>0</v>
      </c>
    </row>
    <row r="225" spans="1:34" s="33" customFormat="1" ht="12.75">
      <c r="A225" s="219" t="s">
        <v>97</v>
      </c>
      <c r="B225" s="170" t="s">
        <v>98</v>
      </c>
      <c r="C225" s="30"/>
      <c r="D225" s="30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207"/>
      <c r="AH225" s="205">
        <f t="shared" si="16"/>
        <v>0</v>
      </c>
    </row>
    <row r="226" spans="1:34" s="33" customFormat="1" ht="12.75">
      <c r="A226" s="219" t="s">
        <v>99</v>
      </c>
      <c r="B226" s="170" t="s">
        <v>100</v>
      </c>
      <c r="C226" s="30"/>
      <c r="D226" s="30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207"/>
      <c r="AH226" s="205">
        <f t="shared" si="16"/>
        <v>0</v>
      </c>
    </row>
    <row r="227" spans="1:34" s="33" customFormat="1" ht="12.75">
      <c r="A227" s="219" t="s">
        <v>101</v>
      </c>
      <c r="B227" s="170" t="s">
        <v>102</v>
      </c>
      <c r="C227" s="30"/>
      <c r="D227" s="30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207"/>
      <c r="AH227" s="205">
        <f t="shared" si="16"/>
        <v>0</v>
      </c>
    </row>
    <row r="228" spans="1:34" s="33" customFormat="1" ht="12.75" customHeight="1">
      <c r="A228" s="219" t="s">
        <v>103</v>
      </c>
      <c r="B228" s="170" t="s">
        <v>119</v>
      </c>
      <c r="C228" s="30"/>
      <c r="D228" s="30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207"/>
      <c r="AH228" s="205">
        <f t="shared" si="16"/>
        <v>0</v>
      </c>
    </row>
    <row r="229" spans="1:34" s="33" customFormat="1" ht="12.75">
      <c r="A229" s="219" t="s">
        <v>104</v>
      </c>
      <c r="B229" s="170" t="s">
        <v>105</v>
      </c>
      <c r="C229" s="30"/>
      <c r="D229" s="30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207"/>
      <c r="AH229" s="205">
        <f t="shared" si="16"/>
        <v>0</v>
      </c>
    </row>
    <row r="230" spans="1:34" s="33" customFormat="1" ht="12.75">
      <c r="A230" s="219" t="s">
        <v>106</v>
      </c>
      <c r="B230" s="170" t="s">
        <v>107</v>
      </c>
      <c r="C230" s="30"/>
      <c r="D230" s="30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207"/>
      <c r="AH230" s="205">
        <f t="shared" si="16"/>
        <v>0</v>
      </c>
    </row>
    <row r="231" spans="1:34" s="33" customFormat="1" ht="12.75">
      <c r="A231" s="219" t="s">
        <v>108</v>
      </c>
      <c r="B231" s="170" t="s">
        <v>109</v>
      </c>
      <c r="C231" s="30"/>
      <c r="D231" s="30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207"/>
      <c r="AH231" s="205">
        <f t="shared" si="16"/>
        <v>0</v>
      </c>
    </row>
    <row r="232" spans="1:34" s="33" customFormat="1" ht="12.75">
      <c r="A232" s="219" t="s">
        <v>115</v>
      </c>
      <c r="B232" s="170" t="s">
        <v>120</v>
      </c>
      <c r="C232" s="30"/>
      <c r="D232" s="30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207"/>
      <c r="AH232" s="205">
        <f t="shared" si="16"/>
        <v>0</v>
      </c>
    </row>
    <row r="233" spans="1:34" s="33" customFormat="1" ht="12.75">
      <c r="A233" s="219" t="s">
        <v>116</v>
      </c>
      <c r="B233" s="170" t="s">
        <v>121</v>
      </c>
      <c r="C233" s="30"/>
      <c r="D233" s="30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207"/>
      <c r="AH233" s="205">
        <f t="shared" si="16"/>
        <v>0</v>
      </c>
    </row>
    <row r="234" spans="1:34" s="33" customFormat="1" ht="12.75">
      <c r="A234" s="219" t="s">
        <v>117</v>
      </c>
      <c r="B234" s="170" t="s">
        <v>122</v>
      </c>
      <c r="C234" s="30"/>
      <c r="D234" s="30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207"/>
      <c r="AH234" s="205">
        <f t="shared" si="16"/>
        <v>0</v>
      </c>
    </row>
    <row r="235" spans="1:34" s="33" customFormat="1" ht="13.5" thickBot="1">
      <c r="A235" s="220" t="s">
        <v>118</v>
      </c>
      <c r="B235" s="170" t="s">
        <v>123</v>
      </c>
      <c r="C235" s="30"/>
      <c r="D235" s="30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207"/>
      <c r="AH235" s="205">
        <f t="shared" si="16"/>
        <v>0</v>
      </c>
    </row>
    <row r="236" spans="1:34" s="33" customFormat="1" ht="12.75">
      <c r="A236" s="221"/>
      <c r="B236" s="170" t="s">
        <v>251</v>
      </c>
      <c r="C236" s="30"/>
      <c r="D236" s="30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207"/>
      <c r="AH236" s="205">
        <f aca="true" t="shared" si="17" ref="AH236:AH241">SUM(C236:AG236)</f>
        <v>0</v>
      </c>
    </row>
    <row r="237" spans="1:34" s="33" customFormat="1" ht="12.75">
      <c r="A237" s="221"/>
      <c r="B237" s="170" t="s">
        <v>252</v>
      </c>
      <c r="C237" s="30"/>
      <c r="D237" s="30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207"/>
      <c r="AH237" s="205">
        <f t="shared" si="17"/>
        <v>0</v>
      </c>
    </row>
    <row r="238" spans="1:34" s="33" customFormat="1" ht="12.75">
      <c r="A238" s="221"/>
      <c r="B238" s="170" t="s">
        <v>253</v>
      </c>
      <c r="C238" s="30"/>
      <c r="D238" s="30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207"/>
      <c r="AH238" s="205">
        <f t="shared" si="17"/>
        <v>0</v>
      </c>
    </row>
    <row r="239" spans="1:34" s="33" customFormat="1" ht="12.75">
      <c r="A239" s="221"/>
      <c r="B239" s="170" t="s">
        <v>254</v>
      </c>
      <c r="C239" s="30"/>
      <c r="D239" s="30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207"/>
      <c r="AH239" s="205">
        <f t="shared" si="17"/>
        <v>0</v>
      </c>
    </row>
    <row r="240" spans="1:34" s="33" customFormat="1" ht="12.75">
      <c r="A240" s="221"/>
      <c r="B240" s="170" t="s">
        <v>255</v>
      </c>
      <c r="C240" s="30"/>
      <c r="D240" s="30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207"/>
      <c r="AH240" s="205">
        <f t="shared" si="17"/>
        <v>0</v>
      </c>
    </row>
    <row r="241" spans="1:34" s="33" customFormat="1" ht="12.75">
      <c r="A241" s="221"/>
      <c r="B241" s="170" t="s">
        <v>256</v>
      </c>
      <c r="C241" s="30"/>
      <c r="D241" s="30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207"/>
      <c r="AH241" s="205">
        <f t="shared" si="17"/>
        <v>0</v>
      </c>
    </row>
    <row r="242" spans="1:34" s="33" customFormat="1" ht="12.75">
      <c r="A242" s="221"/>
      <c r="B242" s="209"/>
      <c r="C242" s="210"/>
      <c r="D242" s="210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14"/>
      <c r="AH242" s="205"/>
    </row>
    <row r="243" spans="1:40" s="33" customFormat="1" ht="12.75">
      <c r="A243" s="24"/>
      <c r="B243" s="35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215"/>
      <c r="AH243" s="197"/>
      <c r="AI243" s="24"/>
      <c r="AJ243" s="24"/>
      <c r="AK243" s="24"/>
      <c r="AL243" s="24"/>
      <c r="AM243" s="24"/>
      <c r="AN243" s="24"/>
    </row>
    <row r="244" spans="1:40" s="33" customFormat="1" ht="12.75">
      <c r="A244" s="24"/>
      <c r="B244" s="35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35"/>
      <c r="AH244" s="197"/>
      <c r="AI244" s="24"/>
      <c r="AJ244" s="24"/>
      <c r="AK244" s="24"/>
      <c r="AL244" s="24"/>
      <c r="AM244" s="24"/>
      <c r="AN244" s="24"/>
    </row>
    <row r="245" spans="2:34" ht="19.5">
      <c r="B245" s="195" t="s">
        <v>192</v>
      </c>
      <c r="C245" s="196"/>
      <c r="D245" s="196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197"/>
    </row>
    <row r="246" spans="1:34" s="33" customFormat="1" ht="15" customHeight="1">
      <c r="A246" s="217"/>
      <c r="B246" s="198" t="s">
        <v>53</v>
      </c>
      <c r="C246" s="199" t="s">
        <v>3</v>
      </c>
      <c r="D246" s="199" t="s">
        <v>4</v>
      </c>
      <c r="E246" s="199" t="s">
        <v>5</v>
      </c>
      <c r="F246" s="199" t="s">
        <v>6</v>
      </c>
      <c r="G246" s="199" t="s">
        <v>7</v>
      </c>
      <c r="H246" s="199" t="s">
        <v>8</v>
      </c>
      <c r="I246" s="199" t="s">
        <v>9</v>
      </c>
      <c r="J246" s="199" t="s">
        <v>10</v>
      </c>
      <c r="K246" s="199" t="s">
        <v>11</v>
      </c>
      <c r="L246" s="199" t="s">
        <v>12</v>
      </c>
      <c r="M246" s="199" t="s">
        <v>13</v>
      </c>
      <c r="N246" s="199" t="s">
        <v>14</v>
      </c>
      <c r="O246" s="199" t="s">
        <v>15</v>
      </c>
      <c r="P246" s="199" t="s">
        <v>16</v>
      </c>
      <c r="Q246" s="199" t="s">
        <v>17</v>
      </c>
      <c r="R246" s="199" t="s">
        <v>18</v>
      </c>
      <c r="S246" s="199" t="s">
        <v>19</v>
      </c>
      <c r="T246" s="199" t="s">
        <v>20</v>
      </c>
      <c r="U246" s="199" t="s">
        <v>21</v>
      </c>
      <c r="V246" s="199" t="s">
        <v>22</v>
      </c>
      <c r="W246" s="199" t="s">
        <v>23</v>
      </c>
      <c r="X246" s="199" t="s">
        <v>24</v>
      </c>
      <c r="Y246" s="199" t="s">
        <v>25</v>
      </c>
      <c r="Z246" s="199" t="s">
        <v>26</v>
      </c>
      <c r="AA246" s="199" t="s">
        <v>27</v>
      </c>
      <c r="AB246" s="199" t="s">
        <v>28</v>
      </c>
      <c r="AC246" s="199" t="s">
        <v>29</v>
      </c>
      <c r="AD246" s="199" t="s">
        <v>30</v>
      </c>
      <c r="AE246" s="199" t="s">
        <v>31</v>
      </c>
      <c r="AF246" s="199" t="s">
        <v>32</v>
      </c>
      <c r="AG246" s="199" t="s">
        <v>33</v>
      </c>
      <c r="AH246" s="200" t="s">
        <v>0</v>
      </c>
    </row>
    <row r="247" spans="1:34" s="33" customFormat="1" ht="12.75">
      <c r="A247" s="218"/>
      <c r="B247" s="202" t="s">
        <v>54</v>
      </c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</row>
    <row r="248" spans="1:34" s="33" customFormat="1" ht="12.75">
      <c r="A248" s="218"/>
      <c r="B248" s="203"/>
      <c r="C248" s="199"/>
      <c r="D248" s="199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4"/>
    </row>
    <row r="249" spans="1:34" s="33" customFormat="1" ht="12.75">
      <c r="A249" s="219" t="s">
        <v>91</v>
      </c>
      <c r="B249" s="170" t="s">
        <v>92</v>
      </c>
      <c r="C249" s="30"/>
      <c r="D249" s="30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2"/>
      <c r="AH249" s="205">
        <f>SUM(C249:AG249)</f>
        <v>0</v>
      </c>
    </row>
    <row r="250" spans="1:34" s="33" customFormat="1" ht="11.25" customHeight="1">
      <c r="A250" s="219" t="s">
        <v>93</v>
      </c>
      <c r="B250" s="170" t="s">
        <v>94</v>
      </c>
      <c r="C250" s="30"/>
      <c r="D250" s="30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2"/>
      <c r="AH250" s="205">
        <f aca="true" t="shared" si="18" ref="AH250:AH262">SUM(C250:AG250)</f>
        <v>0</v>
      </c>
    </row>
    <row r="251" spans="1:34" s="33" customFormat="1" ht="12.75">
      <c r="A251" s="219" t="s">
        <v>95</v>
      </c>
      <c r="B251" s="170" t="s">
        <v>96</v>
      </c>
      <c r="C251" s="30"/>
      <c r="D251" s="30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2"/>
      <c r="AH251" s="205">
        <f t="shared" si="18"/>
        <v>0</v>
      </c>
    </row>
    <row r="252" spans="1:34" s="33" customFormat="1" ht="12.75">
      <c r="A252" s="219" t="s">
        <v>97</v>
      </c>
      <c r="B252" s="170" t="s">
        <v>98</v>
      </c>
      <c r="C252" s="30"/>
      <c r="D252" s="30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2"/>
      <c r="AH252" s="205">
        <f t="shared" si="18"/>
        <v>0</v>
      </c>
    </row>
    <row r="253" spans="1:34" s="33" customFormat="1" ht="12.75">
      <c r="A253" s="219" t="s">
        <v>99</v>
      </c>
      <c r="B253" s="170" t="s">
        <v>100</v>
      </c>
      <c r="C253" s="30"/>
      <c r="D253" s="30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2"/>
      <c r="AH253" s="205">
        <f t="shared" si="18"/>
        <v>0</v>
      </c>
    </row>
    <row r="254" spans="1:34" s="33" customFormat="1" ht="12.75">
      <c r="A254" s="219" t="s">
        <v>101</v>
      </c>
      <c r="B254" s="170" t="s">
        <v>102</v>
      </c>
      <c r="C254" s="30"/>
      <c r="D254" s="30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2"/>
      <c r="AH254" s="205">
        <f t="shared" si="18"/>
        <v>0</v>
      </c>
    </row>
    <row r="255" spans="1:34" s="33" customFormat="1" ht="12.75" customHeight="1">
      <c r="A255" s="219" t="s">
        <v>103</v>
      </c>
      <c r="B255" s="170" t="s">
        <v>119</v>
      </c>
      <c r="C255" s="30"/>
      <c r="D255" s="30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2"/>
      <c r="AH255" s="205">
        <f t="shared" si="18"/>
        <v>0</v>
      </c>
    </row>
    <row r="256" spans="1:34" s="33" customFormat="1" ht="12.75">
      <c r="A256" s="219" t="s">
        <v>104</v>
      </c>
      <c r="B256" s="170" t="s">
        <v>105</v>
      </c>
      <c r="C256" s="30"/>
      <c r="D256" s="30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2"/>
      <c r="AH256" s="205">
        <f t="shared" si="18"/>
        <v>0</v>
      </c>
    </row>
    <row r="257" spans="1:34" s="33" customFormat="1" ht="12.75">
      <c r="A257" s="219" t="s">
        <v>106</v>
      </c>
      <c r="B257" s="170" t="s">
        <v>107</v>
      </c>
      <c r="C257" s="30"/>
      <c r="D257" s="30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2"/>
      <c r="AH257" s="205">
        <f t="shared" si="18"/>
        <v>0</v>
      </c>
    </row>
    <row r="258" spans="1:34" s="33" customFormat="1" ht="12.75">
      <c r="A258" s="219" t="s">
        <v>108</v>
      </c>
      <c r="B258" s="170" t="s">
        <v>109</v>
      </c>
      <c r="C258" s="30"/>
      <c r="D258" s="30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2"/>
      <c r="AH258" s="205">
        <f t="shared" si="18"/>
        <v>0</v>
      </c>
    </row>
    <row r="259" spans="1:34" s="33" customFormat="1" ht="12.75">
      <c r="A259" s="219" t="s">
        <v>115</v>
      </c>
      <c r="B259" s="170" t="s">
        <v>120</v>
      </c>
      <c r="C259" s="30"/>
      <c r="D259" s="30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2"/>
      <c r="AH259" s="205">
        <f t="shared" si="18"/>
        <v>0</v>
      </c>
    </row>
    <row r="260" spans="1:34" s="33" customFormat="1" ht="12.75">
      <c r="A260" s="219" t="s">
        <v>116</v>
      </c>
      <c r="B260" s="170" t="s">
        <v>121</v>
      </c>
      <c r="C260" s="30"/>
      <c r="D260" s="30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2"/>
      <c r="AH260" s="205">
        <f t="shared" si="18"/>
        <v>0</v>
      </c>
    </row>
    <row r="261" spans="1:34" s="33" customFormat="1" ht="12.75">
      <c r="A261" s="219" t="s">
        <v>117</v>
      </c>
      <c r="B261" s="170" t="s">
        <v>122</v>
      </c>
      <c r="C261" s="30"/>
      <c r="D261" s="30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2"/>
      <c r="AH261" s="205">
        <f t="shared" si="18"/>
        <v>0</v>
      </c>
    </row>
    <row r="262" spans="1:34" s="33" customFormat="1" ht="13.5" thickBot="1">
      <c r="A262" s="220" t="s">
        <v>118</v>
      </c>
      <c r="B262" s="170" t="s">
        <v>123</v>
      </c>
      <c r="C262" s="30"/>
      <c r="D262" s="30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2"/>
      <c r="AH262" s="205">
        <f t="shared" si="18"/>
        <v>0</v>
      </c>
    </row>
    <row r="263" spans="1:34" s="33" customFormat="1" ht="12.75">
      <c r="A263" s="221"/>
      <c r="B263" s="170" t="s">
        <v>251</v>
      </c>
      <c r="C263" s="30"/>
      <c r="D263" s="30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2"/>
      <c r="AH263" s="205">
        <f aca="true" t="shared" si="19" ref="AH263:AH268">SUM(C263:AG263)</f>
        <v>0</v>
      </c>
    </row>
    <row r="264" spans="1:34" s="33" customFormat="1" ht="12.75">
      <c r="A264" s="221"/>
      <c r="B264" s="170" t="s">
        <v>252</v>
      </c>
      <c r="C264" s="30"/>
      <c r="D264" s="30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2"/>
      <c r="AH264" s="205">
        <f t="shared" si="19"/>
        <v>0</v>
      </c>
    </row>
    <row r="265" spans="1:34" s="33" customFormat="1" ht="12.75">
      <c r="A265" s="221"/>
      <c r="B265" s="170" t="s">
        <v>253</v>
      </c>
      <c r="C265" s="30"/>
      <c r="D265" s="30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2"/>
      <c r="AH265" s="205">
        <f t="shared" si="19"/>
        <v>0</v>
      </c>
    </row>
    <row r="266" spans="1:34" s="33" customFormat="1" ht="12.75">
      <c r="A266" s="221"/>
      <c r="B266" s="170" t="s">
        <v>254</v>
      </c>
      <c r="C266" s="30"/>
      <c r="D266" s="30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2"/>
      <c r="AH266" s="205">
        <f t="shared" si="19"/>
        <v>0</v>
      </c>
    </row>
    <row r="267" spans="1:34" s="33" customFormat="1" ht="12.75">
      <c r="A267" s="221"/>
      <c r="B267" s="170" t="s">
        <v>255</v>
      </c>
      <c r="C267" s="30"/>
      <c r="D267" s="30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2"/>
      <c r="AH267" s="205">
        <f t="shared" si="19"/>
        <v>0</v>
      </c>
    </row>
    <row r="268" spans="1:34" s="33" customFormat="1" ht="12.75">
      <c r="A268" s="221"/>
      <c r="B268" s="170" t="s">
        <v>256</v>
      </c>
      <c r="C268" s="30"/>
      <c r="D268" s="30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2"/>
      <c r="AH268" s="205">
        <f t="shared" si="19"/>
        <v>0</v>
      </c>
    </row>
    <row r="269" spans="1:34" s="33" customFormat="1" ht="12.75">
      <c r="A269" s="221"/>
      <c r="B269" s="209"/>
      <c r="C269" s="210"/>
      <c r="D269" s="210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1"/>
      <c r="AH269" s="205"/>
    </row>
    <row r="270" spans="1:40" s="33" customFormat="1" ht="12.75">
      <c r="A270" s="24"/>
      <c r="B270" s="35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35"/>
      <c r="AH270" s="197"/>
      <c r="AI270" s="24"/>
      <c r="AJ270" s="24"/>
      <c r="AK270" s="24"/>
      <c r="AL270" s="24"/>
      <c r="AM270" s="24"/>
      <c r="AN270" s="24"/>
    </row>
    <row r="271" spans="1:40" s="33" customFormat="1" ht="12.75">
      <c r="A271" s="24"/>
      <c r="B271" s="35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35"/>
      <c r="AH271" s="197"/>
      <c r="AI271" s="24"/>
      <c r="AJ271" s="24"/>
      <c r="AK271" s="24"/>
      <c r="AL271" s="24"/>
      <c r="AM271" s="24"/>
      <c r="AN271" s="24"/>
    </row>
    <row r="272" spans="2:34" ht="19.5">
      <c r="B272" s="195" t="s">
        <v>193</v>
      </c>
      <c r="C272" s="196"/>
      <c r="D272" s="196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197"/>
    </row>
    <row r="273" spans="1:34" s="33" customFormat="1" ht="15" customHeight="1">
      <c r="A273" s="217"/>
      <c r="B273" s="198" t="s">
        <v>53</v>
      </c>
      <c r="C273" s="199" t="s">
        <v>3</v>
      </c>
      <c r="D273" s="199" t="s">
        <v>4</v>
      </c>
      <c r="E273" s="199" t="s">
        <v>5</v>
      </c>
      <c r="F273" s="199" t="s">
        <v>6</v>
      </c>
      <c r="G273" s="199" t="s">
        <v>7</v>
      </c>
      <c r="H273" s="199" t="s">
        <v>8</v>
      </c>
      <c r="I273" s="199" t="s">
        <v>9</v>
      </c>
      <c r="J273" s="199" t="s">
        <v>10</v>
      </c>
      <c r="K273" s="199" t="s">
        <v>11</v>
      </c>
      <c r="L273" s="199" t="s">
        <v>12</v>
      </c>
      <c r="M273" s="199" t="s">
        <v>13</v>
      </c>
      <c r="N273" s="199" t="s">
        <v>14</v>
      </c>
      <c r="O273" s="199" t="s">
        <v>15</v>
      </c>
      <c r="P273" s="199" t="s">
        <v>16</v>
      </c>
      <c r="Q273" s="199" t="s">
        <v>17</v>
      </c>
      <c r="R273" s="199" t="s">
        <v>18</v>
      </c>
      <c r="S273" s="199" t="s">
        <v>19</v>
      </c>
      <c r="T273" s="199" t="s">
        <v>20</v>
      </c>
      <c r="U273" s="199" t="s">
        <v>21</v>
      </c>
      <c r="V273" s="199" t="s">
        <v>22</v>
      </c>
      <c r="W273" s="199" t="s">
        <v>23</v>
      </c>
      <c r="X273" s="199" t="s">
        <v>24</v>
      </c>
      <c r="Y273" s="199" t="s">
        <v>25</v>
      </c>
      <c r="Z273" s="199" t="s">
        <v>26</v>
      </c>
      <c r="AA273" s="199" t="s">
        <v>27</v>
      </c>
      <c r="AB273" s="199" t="s">
        <v>28</v>
      </c>
      <c r="AC273" s="199" t="s">
        <v>29</v>
      </c>
      <c r="AD273" s="199" t="s">
        <v>30</v>
      </c>
      <c r="AE273" s="199" t="s">
        <v>31</v>
      </c>
      <c r="AF273" s="199" t="s">
        <v>32</v>
      </c>
      <c r="AG273" s="199"/>
      <c r="AH273" s="200" t="s">
        <v>0</v>
      </c>
    </row>
    <row r="274" spans="1:34" s="33" customFormat="1" ht="12.75">
      <c r="A274" s="218"/>
      <c r="B274" s="202" t="s">
        <v>54</v>
      </c>
      <c r="C274" s="201"/>
      <c r="D274" s="201"/>
      <c r="E274" s="201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</row>
    <row r="275" spans="1:34" s="33" customFormat="1" ht="12.75">
      <c r="A275" s="218"/>
      <c r="B275" s="203"/>
      <c r="C275" s="199"/>
      <c r="D275" s="199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4"/>
    </row>
    <row r="276" spans="1:34" s="33" customFormat="1" ht="12.75">
      <c r="A276" s="219" t="s">
        <v>91</v>
      </c>
      <c r="B276" s="170" t="s">
        <v>92</v>
      </c>
      <c r="C276" s="30"/>
      <c r="D276" s="30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207"/>
      <c r="AH276" s="205">
        <f>SUM(C276:AG276)</f>
        <v>0</v>
      </c>
    </row>
    <row r="277" spans="1:34" s="33" customFormat="1" ht="11.25" customHeight="1">
      <c r="A277" s="219" t="s">
        <v>93</v>
      </c>
      <c r="B277" s="170" t="s">
        <v>94</v>
      </c>
      <c r="C277" s="30"/>
      <c r="D277" s="30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207"/>
      <c r="AH277" s="205">
        <f aca="true" t="shared" si="20" ref="AH277:AH289">SUM(C277:AG277)</f>
        <v>0</v>
      </c>
    </row>
    <row r="278" spans="1:34" s="33" customFormat="1" ht="12.75">
      <c r="A278" s="219" t="s">
        <v>95</v>
      </c>
      <c r="B278" s="170" t="s">
        <v>96</v>
      </c>
      <c r="C278" s="30"/>
      <c r="D278" s="30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207"/>
      <c r="AH278" s="205">
        <f t="shared" si="20"/>
        <v>0</v>
      </c>
    </row>
    <row r="279" spans="1:34" s="33" customFormat="1" ht="12.75">
      <c r="A279" s="219" t="s">
        <v>97</v>
      </c>
      <c r="B279" s="170" t="s">
        <v>98</v>
      </c>
      <c r="C279" s="30"/>
      <c r="D279" s="30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207"/>
      <c r="AH279" s="205">
        <f t="shared" si="20"/>
        <v>0</v>
      </c>
    </row>
    <row r="280" spans="1:34" s="33" customFormat="1" ht="12.75">
      <c r="A280" s="219" t="s">
        <v>99</v>
      </c>
      <c r="B280" s="170" t="s">
        <v>100</v>
      </c>
      <c r="C280" s="30"/>
      <c r="D280" s="30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207"/>
      <c r="AH280" s="205">
        <f t="shared" si="20"/>
        <v>0</v>
      </c>
    </row>
    <row r="281" spans="1:34" s="33" customFormat="1" ht="12.75">
      <c r="A281" s="219" t="s">
        <v>101</v>
      </c>
      <c r="B281" s="170" t="s">
        <v>102</v>
      </c>
      <c r="C281" s="30"/>
      <c r="D281" s="30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207"/>
      <c r="AH281" s="205">
        <f t="shared" si="20"/>
        <v>0</v>
      </c>
    </row>
    <row r="282" spans="1:34" s="33" customFormat="1" ht="12.75" customHeight="1">
      <c r="A282" s="219" t="s">
        <v>103</v>
      </c>
      <c r="B282" s="170" t="s">
        <v>119</v>
      </c>
      <c r="C282" s="30"/>
      <c r="D282" s="30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207"/>
      <c r="AH282" s="205">
        <f t="shared" si="20"/>
        <v>0</v>
      </c>
    </row>
    <row r="283" spans="1:34" s="33" customFormat="1" ht="12.75">
      <c r="A283" s="219" t="s">
        <v>104</v>
      </c>
      <c r="B283" s="170" t="s">
        <v>105</v>
      </c>
      <c r="C283" s="30"/>
      <c r="D283" s="30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207"/>
      <c r="AH283" s="205">
        <f t="shared" si="20"/>
        <v>0</v>
      </c>
    </row>
    <row r="284" spans="1:34" s="33" customFormat="1" ht="12.75">
      <c r="A284" s="219" t="s">
        <v>106</v>
      </c>
      <c r="B284" s="170" t="s">
        <v>107</v>
      </c>
      <c r="C284" s="30"/>
      <c r="D284" s="30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207"/>
      <c r="AH284" s="205">
        <f t="shared" si="20"/>
        <v>0</v>
      </c>
    </row>
    <row r="285" spans="1:34" s="33" customFormat="1" ht="12.75">
      <c r="A285" s="219" t="s">
        <v>108</v>
      </c>
      <c r="B285" s="170" t="s">
        <v>109</v>
      </c>
      <c r="C285" s="30"/>
      <c r="D285" s="30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207"/>
      <c r="AH285" s="205">
        <f t="shared" si="20"/>
        <v>0</v>
      </c>
    </row>
    <row r="286" spans="1:34" s="33" customFormat="1" ht="12.75">
      <c r="A286" s="219" t="s">
        <v>115</v>
      </c>
      <c r="B286" s="170" t="s">
        <v>120</v>
      </c>
      <c r="C286" s="30"/>
      <c r="D286" s="30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207"/>
      <c r="AH286" s="205">
        <f t="shared" si="20"/>
        <v>0</v>
      </c>
    </row>
    <row r="287" spans="1:34" s="33" customFormat="1" ht="12.75">
      <c r="A287" s="219" t="s">
        <v>116</v>
      </c>
      <c r="B287" s="170" t="s">
        <v>121</v>
      </c>
      <c r="C287" s="30"/>
      <c r="D287" s="30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207"/>
      <c r="AH287" s="205">
        <f t="shared" si="20"/>
        <v>0</v>
      </c>
    </row>
    <row r="288" spans="1:34" s="33" customFormat="1" ht="12.75">
      <c r="A288" s="219" t="s">
        <v>117</v>
      </c>
      <c r="B288" s="170" t="s">
        <v>122</v>
      </c>
      <c r="C288" s="30"/>
      <c r="D288" s="30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207"/>
      <c r="AH288" s="205">
        <f t="shared" si="20"/>
        <v>0</v>
      </c>
    </row>
    <row r="289" spans="1:34" s="33" customFormat="1" ht="13.5" thickBot="1">
      <c r="A289" s="220" t="s">
        <v>118</v>
      </c>
      <c r="B289" s="170" t="s">
        <v>123</v>
      </c>
      <c r="C289" s="30"/>
      <c r="D289" s="30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207"/>
      <c r="AH289" s="205">
        <f t="shared" si="20"/>
        <v>0</v>
      </c>
    </row>
    <row r="290" spans="1:34" s="33" customFormat="1" ht="12.75">
      <c r="A290" s="221"/>
      <c r="B290" s="170" t="s">
        <v>251</v>
      </c>
      <c r="C290" s="30"/>
      <c r="D290" s="30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207"/>
      <c r="AH290" s="205">
        <f aca="true" t="shared" si="21" ref="AH290:AH295">SUM(C290:AG290)</f>
        <v>0</v>
      </c>
    </row>
    <row r="291" spans="1:34" s="33" customFormat="1" ht="12.75">
      <c r="A291" s="221"/>
      <c r="B291" s="170" t="s">
        <v>252</v>
      </c>
      <c r="C291" s="30"/>
      <c r="D291" s="30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207"/>
      <c r="AH291" s="205">
        <f t="shared" si="21"/>
        <v>0</v>
      </c>
    </row>
    <row r="292" spans="1:34" s="33" customFormat="1" ht="12.75">
      <c r="A292" s="221"/>
      <c r="B292" s="170" t="s">
        <v>253</v>
      </c>
      <c r="C292" s="30"/>
      <c r="D292" s="30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207"/>
      <c r="AH292" s="205">
        <f t="shared" si="21"/>
        <v>0</v>
      </c>
    </row>
    <row r="293" spans="1:34" s="33" customFormat="1" ht="12.75">
      <c r="A293" s="221"/>
      <c r="B293" s="170" t="s">
        <v>254</v>
      </c>
      <c r="C293" s="30"/>
      <c r="D293" s="30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207"/>
      <c r="AH293" s="205">
        <f t="shared" si="21"/>
        <v>0</v>
      </c>
    </row>
    <row r="294" spans="1:34" s="33" customFormat="1" ht="12.75">
      <c r="A294" s="221"/>
      <c r="B294" s="170" t="s">
        <v>255</v>
      </c>
      <c r="C294" s="30"/>
      <c r="D294" s="30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207"/>
      <c r="AH294" s="205">
        <f t="shared" si="21"/>
        <v>0</v>
      </c>
    </row>
    <row r="295" spans="1:34" s="33" customFormat="1" ht="12.75">
      <c r="A295" s="221"/>
      <c r="B295" s="170" t="s">
        <v>256</v>
      </c>
      <c r="C295" s="30"/>
      <c r="D295" s="30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207"/>
      <c r="AH295" s="205">
        <f t="shared" si="21"/>
        <v>0</v>
      </c>
    </row>
    <row r="296" spans="1:34" s="33" customFormat="1" ht="12.75">
      <c r="A296" s="221"/>
      <c r="B296" s="209"/>
      <c r="C296" s="210"/>
      <c r="D296" s="210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1"/>
      <c r="AH296" s="205"/>
    </row>
    <row r="297" spans="1:40" s="33" customFormat="1" ht="12.75">
      <c r="A297" s="24"/>
      <c r="B297" s="35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35"/>
      <c r="AH297" s="197"/>
      <c r="AI297" s="24"/>
      <c r="AJ297" s="24"/>
      <c r="AK297" s="24"/>
      <c r="AL297" s="24"/>
      <c r="AM297" s="24"/>
      <c r="AN297" s="24"/>
    </row>
    <row r="298" spans="2:34" ht="12.75">
      <c r="B298" s="35"/>
      <c r="C298" s="196"/>
      <c r="D298" s="196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197"/>
    </row>
    <row r="299" spans="2:34" ht="19.5">
      <c r="B299" s="195" t="s">
        <v>234</v>
      </c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35"/>
      <c r="AH299" s="197"/>
    </row>
    <row r="300" spans="1:34" s="33" customFormat="1" ht="15" customHeight="1">
      <c r="A300" s="217"/>
      <c r="B300" s="198" t="s">
        <v>53</v>
      </c>
      <c r="C300" s="199" t="s">
        <v>3</v>
      </c>
      <c r="D300" s="199" t="s">
        <v>4</v>
      </c>
      <c r="E300" s="199" t="s">
        <v>5</v>
      </c>
      <c r="F300" s="199" t="s">
        <v>6</v>
      </c>
      <c r="G300" s="199" t="s">
        <v>7</v>
      </c>
      <c r="H300" s="199" t="s">
        <v>8</v>
      </c>
      <c r="I300" s="199" t="s">
        <v>9</v>
      </c>
      <c r="J300" s="199" t="s">
        <v>10</v>
      </c>
      <c r="K300" s="199" t="s">
        <v>11</v>
      </c>
      <c r="L300" s="199" t="s">
        <v>12</v>
      </c>
      <c r="M300" s="199" t="s">
        <v>13</v>
      </c>
      <c r="N300" s="199" t="s">
        <v>14</v>
      </c>
      <c r="O300" s="199" t="s">
        <v>15</v>
      </c>
      <c r="P300" s="199" t="s">
        <v>16</v>
      </c>
      <c r="Q300" s="199" t="s">
        <v>17</v>
      </c>
      <c r="R300" s="199" t="s">
        <v>18</v>
      </c>
      <c r="S300" s="199" t="s">
        <v>19</v>
      </c>
      <c r="T300" s="199" t="s">
        <v>20</v>
      </c>
      <c r="U300" s="199" t="s">
        <v>21</v>
      </c>
      <c r="V300" s="199" t="s">
        <v>22</v>
      </c>
      <c r="W300" s="199" t="s">
        <v>23</v>
      </c>
      <c r="X300" s="199" t="s">
        <v>24</v>
      </c>
      <c r="Y300" s="199" t="s">
        <v>25</v>
      </c>
      <c r="Z300" s="199" t="s">
        <v>26</v>
      </c>
      <c r="AA300" s="199" t="s">
        <v>27</v>
      </c>
      <c r="AB300" s="199" t="s">
        <v>28</v>
      </c>
      <c r="AC300" s="199" t="s">
        <v>29</v>
      </c>
      <c r="AD300" s="199" t="s">
        <v>30</v>
      </c>
      <c r="AE300" s="199" t="s">
        <v>31</v>
      </c>
      <c r="AF300" s="199" t="s">
        <v>32</v>
      </c>
      <c r="AG300" s="199" t="s">
        <v>33</v>
      </c>
      <c r="AH300" s="200" t="s">
        <v>0</v>
      </c>
    </row>
    <row r="301" spans="1:34" s="33" customFormat="1" ht="12.75">
      <c r="A301" s="218"/>
      <c r="B301" s="202" t="s">
        <v>54</v>
      </c>
      <c r="C301" s="201"/>
      <c r="D301" s="201"/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</row>
    <row r="302" spans="1:34" s="33" customFormat="1" ht="12.75">
      <c r="A302" s="218"/>
      <c r="B302" s="203"/>
      <c r="C302" s="199"/>
      <c r="D302" s="199"/>
      <c r="E302" s="201"/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4"/>
    </row>
    <row r="303" spans="1:34" s="33" customFormat="1" ht="12.75">
      <c r="A303" s="219" t="s">
        <v>91</v>
      </c>
      <c r="B303" s="170" t="s">
        <v>92</v>
      </c>
      <c r="C303" s="30"/>
      <c r="D303" s="30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2"/>
      <c r="AH303" s="205">
        <f>SUM(C303:AG303)</f>
        <v>0</v>
      </c>
    </row>
    <row r="304" spans="1:34" s="33" customFormat="1" ht="11.25" customHeight="1">
      <c r="A304" s="219" t="s">
        <v>93</v>
      </c>
      <c r="B304" s="170" t="s">
        <v>94</v>
      </c>
      <c r="C304" s="30"/>
      <c r="D304" s="30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2"/>
      <c r="AH304" s="205">
        <f aca="true" t="shared" si="22" ref="AH304:AH316">SUM(C304:AG304)</f>
        <v>0</v>
      </c>
    </row>
    <row r="305" spans="1:34" s="33" customFormat="1" ht="12.75">
      <c r="A305" s="219" t="s">
        <v>95</v>
      </c>
      <c r="B305" s="170" t="s">
        <v>96</v>
      </c>
      <c r="C305" s="30"/>
      <c r="D305" s="30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2"/>
      <c r="AH305" s="205">
        <f t="shared" si="22"/>
        <v>0</v>
      </c>
    </row>
    <row r="306" spans="1:34" s="33" customFormat="1" ht="12.75">
      <c r="A306" s="219" t="s">
        <v>97</v>
      </c>
      <c r="B306" s="170" t="s">
        <v>98</v>
      </c>
      <c r="C306" s="30"/>
      <c r="D306" s="30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2"/>
      <c r="AH306" s="205">
        <f t="shared" si="22"/>
        <v>0</v>
      </c>
    </row>
    <row r="307" spans="1:34" s="33" customFormat="1" ht="12.75">
      <c r="A307" s="219" t="s">
        <v>99</v>
      </c>
      <c r="B307" s="170" t="s">
        <v>100</v>
      </c>
      <c r="C307" s="30"/>
      <c r="D307" s="30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2"/>
      <c r="AH307" s="205">
        <f t="shared" si="22"/>
        <v>0</v>
      </c>
    </row>
    <row r="308" spans="1:34" s="33" customFormat="1" ht="12.75">
      <c r="A308" s="219" t="s">
        <v>101</v>
      </c>
      <c r="B308" s="170" t="s">
        <v>102</v>
      </c>
      <c r="C308" s="30"/>
      <c r="D308" s="30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2"/>
      <c r="AH308" s="205">
        <f t="shared" si="22"/>
        <v>0</v>
      </c>
    </row>
    <row r="309" spans="1:34" s="33" customFormat="1" ht="12.75" customHeight="1">
      <c r="A309" s="219" t="s">
        <v>103</v>
      </c>
      <c r="B309" s="170" t="s">
        <v>119</v>
      </c>
      <c r="C309" s="30"/>
      <c r="D309" s="30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2"/>
      <c r="AH309" s="205">
        <f t="shared" si="22"/>
        <v>0</v>
      </c>
    </row>
    <row r="310" spans="1:34" s="33" customFormat="1" ht="12.75">
      <c r="A310" s="219" t="s">
        <v>104</v>
      </c>
      <c r="B310" s="170" t="s">
        <v>105</v>
      </c>
      <c r="C310" s="30"/>
      <c r="D310" s="30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2"/>
      <c r="AH310" s="205">
        <f t="shared" si="22"/>
        <v>0</v>
      </c>
    </row>
    <row r="311" spans="1:34" s="33" customFormat="1" ht="12.75">
      <c r="A311" s="219" t="s">
        <v>106</v>
      </c>
      <c r="B311" s="170" t="s">
        <v>107</v>
      </c>
      <c r="C311" s="30"/>
      <c r="D311" s="30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2"/>
      <c r="AH311" s="205">
        <f t="shared" si="22"/>
        <v>0</v>
      </c>
    </row>
    <row r="312" spans="1:34" s="33" customFormat="1" ht="12.75">
      <c r="A312" s="219" t="s">
        <v>108</v>
      </c>
      <c r="B312" s="170" t="s">
        <v>109</v>
      </c>
      <c r="C312" s="30"/>
      <c r="D312" s="30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2"/>
      <c r="AH312" s="205">
        <f t="shared" si="22"/>
        <v>0</v>
      </c>
    </row>
    <row r="313" spans="1:34" s="33" customFormat="1" ht="12.75">
      <c r="A313" s="219" t="s">
        <v>115</v>
      </c>
      <c r="B313" s="170" t="s">
        <v>120</v>
      </c>
      <c r="C313" s="30"/>
      <c r="D313" s="30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2"/>
      <c r="AH313" s="205">
        <f t="shared" si="22"/>
        <v>0</v>
      </c>
    </row>
    <row r="314" spans="1:34" s="33" customFormat="1" ht="12.75">
      <c r="A314" s="219" t="s">
        <v>116</v>
      </c>
      <c r="B314" s="170" t="s">
        <v>121</v>
      </c>
      <c r="C314" s="30"/>
      <c r="D314" s="30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2"/>
      <c r="AH314" s="205">
        <f t="shared" si="22"/>
        <v>0</v>
      </c>
    </row>
    <row r="315" spans="1:34" s="33" customFormat="1" ht="12.75">
      <c r="A315" s="219" t="s">
        <v>117</v>
      </c>
      <c r="B315" s="170" t="s">
        <v>122</v>
      </c>
      <c r="C315" s="30"/>
      <c r="D315" s="30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2"/>
      <c r="AH315" s="205">
        <f t="shared" si="22"/>
        <v>0</v>
      </c>
    </row>
    <row r="316" spans="1:34" s="33" customFormat="1" ht="13.5" thickBot="1">
      <c r="A316" s="220" t="s">
        <v>118</v>
      </c>
      <c r="B316" s="170" t="s">
        <v>123</v>
      </c>
      <c r="C316" s="30"/>
      <c r="D316" s="30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2"/>
      <c r="AH316" s="205">
        <f t="shared" si="22"/>
        <v>0</v>
      </c>
    </row>
    <row r="317" spans="1:34" s="33" customFormat="1" ht="12.75">
      <c r="A317" s="221"/>
      <c r="B317" s="170" t="s">
        <v>251</v>
      </c>
      <c r="C317" s="30"/>
      <c r="D317" s="30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2"/>
      <c r="AH317" s="205">
        <f aca="true" t="shared" si="23" ref="AH317:AH322">SUM(C317:AG317)</f>
        <v>0</v>
      </c>
    </row>
    <row r="318" spans="1:40" s="33" customFormat="1" ht="12.75">
      <c r="A318" s="24"/>
      <c r="B318" s="170" t="s">
        <v>252</v>
      </c>
      <c r="C318" s="30"/>
      <c r="D318" s="30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2"/>
      <c r="AH318" s="205">
        <f t="shared" si="23"/>
        <v>0</v>
      </c>
      <c r="AI318" s="24"/>
      <c r="AJ318" s="24"/>
      <c r="AK318" s="24"/>
      <c r="AL318" s="24"/>
      <c r="AM318" s="24"/>
      <c r="AN318" s="24"/>
    </row>
    <row r="319" spans="1:40" s="33" customFormat="1" ht="12.75">
      <c r="A319" s="24"/>
      <c r="B319" s="170" t="s">
        <v>253</v>
      </c>
      <c r="C319" s="30"/>
      <c r="D319" s="30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2"/>
      <c r="AH319" s="205">
        <f t="shared" si="23"/>
        <v>0</v>
      </c>
      <c r="AI319" s="24"/>
      <c r="AJ319" s="24"/>
      <c r="AK319" s="24"/>
      <c r="AL319" s="24"/>
      <c r="AM319" s="24"/>
      <c r="AN319" s="24"/>
    </row>
    <row r="320" spans="1:40" s="33" customFormat="1" ht="13.5" customHeight="1">
      <c r="A320" s="24"/>
      <c r="B320" s="170" t="s">
        <v>254</v>
      </c>
      <c r="C320" s="30"/>
      <c r="D320" s="30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2"/>
      <c r="AH320" s="205">
        <f t="shared" si="23"/>
        <v>0</v>
      </c>
      <c r="AI320" s="24"/>
      <c r="AJ320" s="24"/>
      <c r="AK320" s="24"/>
      <c r="AL320" s="24"/>
      <c r="AM320" s="24"/>
      <c r="AN320" s="24"/>
    </row>
    <row r="321" spans="1:40" s="33" customFormat="1" ht="12.75">
      <c r="A321" s="24"/>
      <c r="B321" s="170" t="s">
        <v>255</v>
      </c>
      <c r="C321" s="30"/>
      <c r="D321" s="30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2"/>
      <c r="AH321" s="205">
        <f t="shared" si="23"/>
        <v>0</v>
      </c>
      <c r="AI321" s="24"/>
      <c r="AJ321" s="24"/>
      <c r="AK321" s="24"/>
      <c r="AL321" s="24"/>
      <c r="AM321" s="24"/>
      <c r="AN321" s="24"/>
    </row>
    <row r="322" spans="1:40" s="33" customFormat="1" ht="12.75">
      <c r="A322" s="24"/>
      <c r="B322" s="170" t="s">
        <v>256</v>
      </c>
      <c r="C322" s="30"/>
      <c r="D322" s="30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2"/>
      <c r="AH322" s="205">
        <f t="shared" si="23"/>
        <v>0</v>
      </c>
      <c r="AI322" s="24"/>
      <c r="AJ322" s="24"/>
      <c r="AK322" s="24"/>
      <c r="AL322" s="24"/>
      <c r="AM322" s="24"/>
      <c r="AN322" s="24"/>
    </row>
    <row r="323" spans="1:40" s="33" customFormat="1" ht="12.75">
      <c r="A323" s="24"/>
      <c r="B323" s="24"/>
      <c r="C323" s="216"/>
      <c r="D323" s="216"/>
      <c r="E323" s="216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6"/>
      <c r="AG323" s="24"/>
      <c r="AH323" s="216"/>
      <c r="AI323" s="24"/>
      <c r="AJ323" s="24"/>
      <c r="AK323" s="24"/>
      <c r="AL323" s="24"/>
      <c r="AM323" s="24"/>
      <c r="AN323" s="24"/>
    </row>
    <row r="324" spans="1:40" s="33" customFormat="1" ht="12.75">
      <c r="A324" s="24"/>
      <c r="B324" s="24"/>
      <c r="C324" s="216"/>
      <c r="D324" s="216"/>
      <c r="E324" s="216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6"/>
      <c r="AE324" s="216"/>
      <c r="AF324" s="216"/>
      <c r="AG324" s="24"/>
      <c r="AH324" s="216"/>
      <c r="AI324" s="24"/>
      <c r="AJ324" s="24"/>
      <c r="AK324" s="24"/>
      <c r="AL324" s="24"/>
      <c r="AM324" s="24"/>
      <c r="AN324" s="24"/>
    </row>
    <row r="325" spans="1:40" s="33" customFormat="1" ht="12.75">
      <c r="A325" s="24"/>
      <c r="B325" s="24"/>
      <c r="C325" s="216"/>
      <c r="D325" s="216"/>
      <c r="E325" s="216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6"/>
      <c r="AG325" s="24"/>
      <c r="AH325" s="216"/>
      <c r="AI325" s="24"/>
      <c r="AJ325" s="24"/>
      <c r="AK325" s="24"/>
      <c r="AL325" s="24"/>
      <c r="AM325" s="24"/>
      <c r="AN325" s="24"/>
    </row>
    <row r="326" spans="3:32" ht="12.75"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  <c r="AC326" s="216"/>
      <c r="AD326" s="216"/>
      <c r="AE326" s="216"/>
      <c r="AF326" s="216"/>
    </row>
    <row r="327" spans="3:32" ht="12.75"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  <c r="AC327" s="216"/>
      <c r="AD327" s="216"/>
      <c r="AE327" s="216"/>
      <c r="AF327" s="216"/>
    </row>
    <row r="328" spans="3:32" ht="12.75"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  <c r="AA328" s="216"/>
      <c r="AB328" s="216"/>
      <c r="AC328" s="216"/>
      <c r="AD328" s="216"/>
      <c r="AE328" s="216"/>
      <c r="AF328" s="216"/>
    </row>
  </sheetData>
  <sheetProtection password="CC47" sheet="1" objects="1" scenarios="1"/>
  <printOptions/>
  <pageMargins left="0.7874015748031497" right="0.7874015748031497" top="0.984251968503937" bottom="0.984251968503937" header="0.5118110236220472" footer="0.5118110236220472"/>
  <pageSetup fitToHeight="12" horizontalDpi="300" verticalDpi="300" orientation="landscape" paperSize="9" scale="78" r:id="rId1"/>
  <headerFooter alignWithMargins="0">
    <oddHeader>&amp;CPersonalbedarfsermittlung der DGSV</oddHeader>
    <oddFooter>&amp;CMit freundlicher Unterstützung 
der Aesculap AG &amp; Co. KG</oddFooter>
  </headerFooter>
  <rowBreaks count="5" manualBreakCount="5">
    <brk id="54" max="33" man="1"/>
    <brk id="108" max="33" man="1"/>
    <brk id="162" max="33" man="1"/>
    <brk id="216" max="33" man="1"/>
    <brk id="27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O36"/>
  <sheetViews>
    <sheetView workbookViewId="0" topLeftCell="A1">
      <selection activeCell="A8" sqref="A8"/>
    </sheetView>
  </sheetViews>
  <sheetFormatPr defaultColWidth="11.421875" defaultRowHeight="12.75"/>
  <cols>
    <col min="1" max="1" width="32.8515625" style="0" customWidth="1"/>
    <col min="2" max="2" width="14.57421875" style="0" customWidth="1"/>
    <col min="3" max="3" width="12.421875" style="0" customWidth="1"/>
    <col min="4" max="4" width="15.28125" style="0" customWidth="1"/>
    <col min="5" max="5" width="18.140625" style="0" bestFit="1" customWidth="1"/>
    <col min="6" max="6" width="16.00390625" style="0" customWidth="1"/>
    <col min="7" max="7" width="8.28125" style="0" customWidth="1"/>
    <col min="8" max="8" width="9.8515625" style="10" bestFit="1" customWidth="1"/>
    <col min="9" max="9" width="8.8515625" style="0" bestFit="1" customWidth="1"/>
  </cols>
  <sheetData>
    <row r="1" spans="1:9" ht="38.25" customHeight="1">
      <c r="A1" s="43" t="s">
        <v>241</v>
      </c>
      <c r="B1" s="41"/>
      <c r="C1" s="40"/>
      <c r="D1" s="40"/>
      <c r="E1" s="40"/>
      <c r="F1" s="40"/>
      <c r="G1" s="42"/>
      <c r="H1" s="66"/>
      <c r="I1" s="42"/>
    </row>
    <row r="2" spans="1:11" ht="16.5" customHeight="1">
      <c r="A2" s="40"/>
      <c r="B2" s="41"/>
      <c r="C2" s="40"/>
      <c r="D2" s="40"/>
      <c r="E2" s="40"/>
      <c r="F2" s="40"/>
      <c r="G2" s="42"/>
      <c r="H2" s="66"/>
      <c r="I2" s="42"/>
      <c r="K2" s="138" t="s">
        <v>248</v>
      </c>
    </row>
    <row r="3" ht="12.75"/>
    <row r="4" spans="1:9" ht="12.75">
      <c r="A4" s="3"/>
      <c r="B4" s="1"/>
      <c r="E4" s="37"/>
      <c r="F4" s="37"/>
      <c r="H4" s="9"/>
      <c r="I4" s="4"/>
    </row>
    <row r="5" spans="1:13" ht="79.5" thickBot="1">
      <c r="A5" s="75"/>
      <c r="B5" s="76"/>
      <c r="C5" s="112" t="s">
        <v>1</v>
      </c>
      <c r="D5" s="111" t="s">
        <v>238</v>
      </c>
      <c r="E5" s="143" t="s">
        <v>239</v>
      </c>
      <c r="F5" s="143" t="s">
        <v>240</v>
      </c>
      <c r="G5" s="111" t="s">
        <v>242</v>
      </c>
      <c r="H5" s="114" t="s">
        <v>40</v>
      </c>
      <c r="I5" s="113" t="s">
        <v>41</v>
      </c>
      <c r="K5" s="136" t="s">
        <v>1</v>
      </c>
      <c r="L5" s="136" t="s">
        <v>243</v>
      </c>
      <c r="M5" s="136" t="s">
        <v>246</v>
      </c>
    </row>
    <row r="6" spans="1:13" ht="19.5" customHeight="1">
      <c r="A6" s="115" t="s">
        <v>290</v>
      </c>
      <c r="B6" s="115" t="s">
        <v>92</v>
      </c>
      <c r="C6" s="116">
        <v>10</v>
      </c>
      <c r="D6" s="117">
        <f>SUM(Hilfstabellen!O7)</f>
        <v>0</v>
      </c>
      <c r="E6" s="144"/>
      <c r="F6" s="144">
        <v>12</v>
      </c>
      <c r="G6" s="118">
        <f>((D6+E6)*C6)*(12/F6)</f>
        <v>0</v>
      </c>
      <c r="H6" s="119">
        <f>G6/60</f>
        <v>0</v>
      </c>
      <c r="I6" s="119">
        <f>H6/7.7</f>
        <v>0</v>
      </c>
      <c r="K6" s="130">
        <v>10</v>
      </c>
      <c r="L6" s="132">
        <f aca="true" t="shared" si="0" ref="L6:L19">K6/$L$21</f>
        <v>0.125</v>
      </c>
      <c r="M6" s="135">
        <f aca="true" t="shared" si="1" ref="M6:M19">L6*(E6+D6)</f>
        <v>0</v>
      </c>
    </row>
    <row r="7" spans="1:13" ht="19.5" customHeight="1">
      <c r="A7" s="120" t="s">
        <v>281</v>
      </c>
      <c r="B7" s="120" t="s">
        <v>94</v>
      </c>
      <c r="C7" s="121">
        <v>15</v>
      </c>
      <c r="D7" s="122">
        <f>SUM(Hilfstabellen!O8)</f>
        <v>0</v>
      </c>
      <c r="E7" s="144"/>
      <c r="F7" s="144">
        <v>12</v>
      </c>
      <c r="G7" s="118">
        <f aca="true" t="shared" si="2" ref="G7:G16">((D7+E7)*C7)*(12/F7)</f>
        <v>0</v>
      </c>
      <c r="H7" s="123">
        <f aca="true" t="shared" si="3" ref="H7:H25">G7/60</f>
        <v>0</v>
      </c>
      <c r="I7" s="123">
        <f aca="true" t="shared" si="4" ref="I7:I25">H7/7.7</f>
        <v>0</v>
      </c>
      <c r="K7" s="130">
        <v>15</v>
      </c>
      <c r="L7" s="132">
        <f t="shared" si="0"/>
        <v>0.1875</v>
      </c>
      <c r="M7" s="135">
        <f t="shared" si="1"/>
        <v>0</v>
      </c>
    </row>
    <row r="8" spans="1:13" ht="19.5" customHeight="1">
      <c r="A8" s="120" t="s">
        <v>282</v>
      </c>
      <c r="B8" s="120" t="s">
        <v>96</v>
      </c>
      <c r="C8" s="121">
        <v>20</v>
      </c>
      <c r="D8" s="122">
        <f>SUM(Hilfstabellen!O9)</f>
        <v>0</v>
      </c>
      <c r="E8" s="144"/>
      <c r="F8" s="144">
        <v>12</v>
      </c>
      <c r="G8" s="118">
        <f t="shared" si="2"/>
        <v>0</v>
      </c>
      <c r="H8" s="123">
        <f t="shared" si="3"/>
        <v>0</v>
      </c>
      <c r="I8" s="123">
        <f t="shared" si="4"/>
        <v>0</v>
      </c>
      <c r="K8" s="130">
        <v>20</v>
      </c>
      <c r="L8" s="132">
        <f t="shared" si="0"/>
        <v>0.25</v>
      </c>
      <c r="M8" s="135">
        <f t="shared" si="1"/>
        <v>0</v>
      </c>
    </row>
    <row r="9" spans="1:13" ht="19.5" customHeight="1">
      <c r="A9" s="120" t="s">
        <v>283</v>
      </c>
      <c r="B9" s="120" t="s">
        <v>98</v>
      </c>
      <c r="C9" s="121">
        <v>25</v>
      </c>
      <c r="D9" s="122">
        <f>SUM(Hilfstabellen!O10)</f>
        <v>0</v>
      </c>
      <c r="E9" s="144"/>
      <c r="F9" s="144">
        <v>12</v>
      </c>
      <c r="G9" s="118">
        <f t="shared" si="2"/>
        <v>0</v>
      </c>
      <c r="H9" s="123">
        <f t="shared" si="3"/>
        <v>0</v>
      </c>
      <c r="I9" s="123">
        <f t="shared" si="4"/>
        <v>0</v>
      </c>
      <c r="K9" s="130">
        <v>25</v>
      </c>
      <c r="L9" s="132">
        <f t="shared" si="0"/>
        <v>0.3125</v>
      </c>
      <c r="M9" s="135">
        <f t="shared" si="1"/>
        <v>0</v>
      </c>
    </row>
    <row r="10" spans="1:13" ht="19.5" customHeight="1">
      <c r="A10" s="120" t="s">
        <v>284</v>
      </c>
      <c r="B10" s="120" t="s">
        <v>100</v>
      </c>
      <c r="C10" s="121">
        <v>30</v>
      </c>
      <c r="D10" s="122">
        <f>SUM(Hilfstabellen!O11)</f>
        <v>0</v>
      </c>
      <c r="E10" s="144"/>
      <c r="F10" s="144">
        <v>12</v>
      </c>
      <c r="G10" s="118">
        <f t="shared" si="2"/>
        <v>0</v>
      </c>
      <c r="H10" s="123">
        <f t="shared" si="3"/>
        <v>0</v>
      </c>
      <c r="I10" s="123">
        <f t="shared" si="4"/>
        <v>0</v>
      </c>
      <c r="K10" s="130">
        <v>30</v>
      </c>
      <c r="L10" s="132">
        <f t="shared" si="0"/>
        <v>0.375</v>
      </c>
      <c r="M10" s="135">
        <f t="shared" si="1"/>
        <v>0</v>
      </c>
    </row>
    <row r="11" spans="1:13" ht="19.5" customHeight="1">
      <c r="A11" s="120" t="s">
        <v>285</v>
      </c>
      <c r="B11" s="120" t="s">
        <v>102</v>
      </c>
      <c r="C11" s="121">
        <v>40</v>
      </c>
      <c r="D11" s="122">
        <f>SUM(Hilfstabellen!O12)</f>
        <v>0</v>
      </c>
      <c r="E11" s="144"/>
      <c r="F11" s="144">
        <v>12</v>
      </c>
      <c r="G11" s="118">
        <f>((D11+E11)*C11)*(12/F11)</f>
        <v>0</v>
      </c>
      <c r="H11" s="123">
        <f t="shared" si="3"/>
        <v>0</v>
      </c>
      <c r="I11" s="123">
        <f t="shared" si="4"/>
        <v>0</v>
      </c>
      <c r="K11" s="130">
        <v>40</v>
      </c>
      <c r="L11" s="132">
        <f t="shared" si="0"/>
        <v>0.5</v>
      </c>
      <c r="M11" s="135">
        <f t="shared" si="1"/>
        <v>0</v>
      </c>
    </row>
    <row r="12" spans="1:13" ht="19.5" customHeight="1">
      <c r="A12" s="120" t="s">
        <v>286</v>
      </c>
      <c r="B12" s="120" t="s">
        <v>119</v>
      </c>
      <c r="C12" s="121">
        <v>50</v>
      </c>
      <c r="D12" s="122">
        <f>SUM(Hilfstabellen!O13)</f>
        <v>0</v>
      </c>
      <c r="E12" s="144"/>
      <c r="F12" s="144">
        <v>12</v>
      </c>
      <c r="G12" s="118">
        <f t="shared" si="2"/>
        <v>0</v>
      </c>
      <c r="H12" s="123">
        <f t="shared" si="3"/>
        <v>0</v>
      </c>
      <c r="I12" s="123">
        <f t="shared" si="4"/>
        <v>0</v>
      </c>
      <c r="K12" s="130">
        <v>50</v>
      </c>
      <c r="L12" s="132">
        <f t="shared" si="0"/>
        <v>0.625</v>
      </c>
      <c r="M12" s="135">
        <f t="shared" si="1"/>
        <v>0</v>
      </c>
    </row>
    <row r="13" spans="1:13" ht="19.5" customHeight="1">
      <c r="A13" s="120" t="s">
        <v>287</v>
      </c>
      <c r="B13" s="120" t="s">
        <v>105</v>
      </c>
      <c r="C13" s="121">
        <v>60</v>
      </c>
      <c r="D13" s="122">
        <f>SUM(Hilfstabellen!O14)</f>
        <v>0</v>
      </c>
      <c r="E13" s="144"/>
      <c r="F13" s="144">
        <v>12</v>
      </c>
      <c r="G13" s="118">
        <f t="shared" si="2"/>
        <v>0</v>
      </c>
      <c r="H13" s="123">
        <f t="shared" si="3"/>
        <v>0</v>
      </c>
      <c r="I13" s="123">
        <f t="shared" si="4"/>
        <v>0</v>
      </c>
      <c r="K13" s="130">
        <v>60</v>
      </c>
      <c r="L13" s="132">
        <f t="shared" si="0"/>
        <v>0.75</v>
      </c>
      <c r="M13" s="135">
        <f t="shared" si="1"/>
        <v>0</v>
      </c>
    </row>
    <row r="14" spans="1:13" ht="19.5" customHeight="1">
      <c r="A14" s="120" t="s">
        <v>288</v>
      </c>
      <c r="B14" s="120" t="s">
        <v>107</v>
      </c>
      <c r="C14" s="121">
        <v>70</v>
      </c>
      <c r="D14" s="122">
        <f>SUM(Hilfstabellen!O15)</f>
        <v>0</v>
      </c>
      <c r="E14" s="144"/>
      <c r="F14" s="144">
        <v>12</v>
      </c>
      <c r="G14" s="118">
        <f t="shared" si="2"/>
        <v>0</v>
      </c>
      <c r="H14" s="123">
        <f t="shared" si="3"/>
        <v>0</v>
      </c>
      <c r="I14" s="123">
        <f t="shared" si="4"/>
        <v>0</v>
      </c>
      <c r="K14" s="130">
        <v>70</v>
      </c>
      <c r="L14" s="132">
        <f t="shared" si="0"/>
        <v>0.875</v>
      </c>
      <c r="M14" s="135">
        <f t="shared" si="1"/>
        <v>0</v>
      </c>
    </row>
    <row r="15" spans="1:13" ht="19.5" customHeight="1">
      <c r="A15" s="124" t="s">
        <v>289</v>
      </c>
      <c r="B15" s="124" t="s">
        <v>109</v>
      </c>
      <c r="C15" s="125">
        <v>80</v>
      </c>
      <c r="D15" s="126">
        <f>SUM(Hilfstabellen!O16)</f>
        <v>0</v>
      </c>
      <c r="E15" s="144"/>
      <c r="F15" s="144">
        <v>12</v>
      </c>
      <c r="G15" s="118">
        <f t="shared" si="2"/>
        <v>0</v>
      </c>
      <c r="H15" s="127">
        <f t="shared" si="3"/>
        <v>0</v>
      </c>
      <c r="I15" s="123">
        <f t="shared" si="4"/>
        <v>0</v>
      </c>
      <c r="K15" s="130">
        <v>80</v>
      </c>
      <c r="L15" s="132">
        <f t="shared" si="0"/>
        <v>1</v>
      </c>
      <c r="M15" s="135">
        <f t="shared" si="1"/>
        <v>0</v>
      </c>
    </row>
    <row r="16" spans="1:13" ht="19.5" customHeight="1">
      <c r="A16" s="120" t="s">
        <v>291</v>
      </c>
      <c r="B16" s="120" t="s">
        <v>120</v>
      </c>
      <c r="C16" s="128">
        <v>1.5</v>
      </c>
      <c r="D16" s="122">
        <f>SUM(Hilfstabellen!O17)</f>
        <v>0</v>
      </c>
      <c r="E16" s="144"/>
      <c r="F16" s="144">
        <v>12</v>
      </c>
      <c r="G16" s="118">
        <f t="shared" si="2"/>
        <v>0</v>
      </c>
      <c r="H16" s="127">
        <f t="shared" si="3"/>
        <v>0</v>
      </c>
      <c r="I16" s="123">
        <f t="shared" si="4"/>
        <v>0</v>
      </c>
      <c r="K16" s="131">
        <v>2.5</v>
      </c>
      <c r="L16" s="132">
        <f t="shared" si="0"/>
        <v>0.03125</v>
      </c>
      <c r="M16" s="135">
        <f t="shared" si="1"/>
        <v>0</v>
      </c>
    </row>
    <row r="17" spans="1:13" ht="19.5" customHeight="1">
      <c r="A17" s="120" t="s">
        <v>292</v>
      </c>
      <c r="B17" s="120" t="s">
        <v>121</v>
      </c>
      <c r="C17" s="128">
        <v>2</v>
      </c>
      <c r="D17" s="122">
        <f>SUM(Hilfstabellen!O18)</f>
        <v>0</v>
      </c>
      <c r="E17" s="144"/>
      <c r="F17" s="144">
        <v>12</v>
      </c>
      <c r="G17" s="118">
        <f aca="true" t="shared" si="5" ref="G17:G25">((D17+E17)*C17)*(12/F17)</f>
        <v>0</v>
      </c>
      <c r="H17" s="127">
        <f t="shared" si="3"/>
        <v>0</v>
      </c>
      <c r="I17" s="123">
        <f t="shared" si="4"/>
        <v>0</v>
      </c>
      <c r="K17" s="130">
        <v>3</v>
      </c>
      <c r="L17" s="132">
        <f t="shared" si="0"/>
        <v>0.0375</v>
      </c>
      <c r="M17" s="135">
        <f t="shared" si="1"/>
        <v>0</v>
      </c>
    </row>
    <row r="18" spans="1:13" ht="19.5" customHeight="1">
      <c r="A18" s="120" t="s">
        <v>293</v>
      </c>
      <c r="B18" s="120" t="s">
        <v>122</v>
      </c>
      <c r="C18" s="128">
        <v>2.5</v>
      </c>
      <c r="D18" s="122">
        <f>SUM(Hilfstabellen!O19)</f>
        <v>0</v>
      </c>
      <c r="E18" s="144"/>
      <c r="F18" s="144">
        <v>12</v>
      </c>
      <c r="G18" s="118">
        <f t="shared" si="5"/>
        <v>0</v>
      </c>
      <c r="H18" s="127">
        <f t="shared" si="3"/>
        <v>0</v>
      </c>
      <c r="I18" s="123">
        <f t="shared" si="4"/>
        <v>0</v>
      </c>
      <c r="K18" s="130">
        <v>5</v>
      </c>
      <c r="L18" s="132">
        <f t="shared" si="0"/>
        <v>0.0625</v>
      </c>
      <c r="M18" s="135">
        <f t="shared" si="1"/>
        <v>0</v>
      </c>
    </row>
    <row r="19" spans="1:13" ht="19.5" customHeight="1">
      <c r="A19" s="120" t="s">
        <v>294</v>
      </c>
      <c r="B19" s="120" t="s">
        <v>123</v>
      </c>
      <c r="C19" s="128">
        <v>3</v>
      </c>
      <c r="D19" s="122">
        <f>SUM(Hilfstabellen!O20)</f>
        <v>0</v>
      </c>
      <c r="E19" s="144"/>
      <c r="F19" s="144">
        <v>12</v>
      </c>
      <c r="G19" s="118">
        <f t="shared" si="5"/>
        <v>0</v>
      </c>
      <c r="H19" s="127">
        <f t="shared" si="3"/>
        <v>0</v>
      </c>
      <c r="I19" s="123">
        <f t="shared" si="4"/>
        <v>0</v>
      </c>
      <c r="K19" s="130">
        <v>8</v>
      </c>
      <c r="L19" s="132">
        <f t="shared" si="0"/>
        <v>0.1</v>
      </c>
      <c r="M19" s="135">
        <f t="shared" si="1"/>
        <v>0</v>
      </c>
    </row>
    <row r="20" spans="1:13" ht="19.5" customHeight="1">
      <c r="A20" s="120" t="s">
        <v>295</v>
      </c>
      <c r="B20" s="120" t="s">
        <v>251</v>
      </c>
      <c r="C20" s="128">
        <v>3.5</v>
      </c>
      <c r="D20" s="122">
        <f>SUM(Hilfstabellen!O21)</f>
        <v>0</v>
      </c>
      <c r="E20" s="144"/>
      <c r="F20" s="144">
        <v>12</v>
      </c>
      <c r="G20" s="118">
        <f t="shared" si="5"/>
        <v>0</v>
      </c>
      <c r="H20" s="127">
        <f t="shared" si="3"/>
        <v>0</v>
      </c>
      <c r="I20" s="123">
        <f t="shared" si="4"/>
        <v>0</v>
      </c>
      <c r="K20" s="55"/>
      <c r="L20" s="28"/>
      <c r="M20" s="28"/>
    </row>
    <row r="21" spans="1:13" ht="19.5" customHeight="1" thickBot="1">
      <c r="A21" s="120" t="s">
        <v>296</v>
      </c>
      <c r="B21" s="120" t="s">
        <v>252</v>
      </c>
      <c r="C21" s="128">
        <v>4</v>
      </c>
      <c r="D21" s="122">
        <f>SUM(Hilfstabellen!O22)</f>
        <v>0</v>
      </c>
      <c r="E21" s="144"/>
      <c r="F21" s="144">
        <v>12</v>
      </c>
      <c r="G21" s="118">
        <f t="shared" si="5"/>
        <v>0</v>
      </c>
      <c r="H21" s="127">
        <f t="shared" si="3"/>
        <v>0</v>
      </c>
      <c r="I21" s="123">
        <f t="shared" si="4"/>
        <v>0</v>
      </c>
      <c r="K21" t="s">
        <v>244</v>
      </c>
      <c r="L21" s="29">
        <v>80</v>
      </c>
      <c r="M21" s="28" t="s">
        <v>249</v>
      </c>
    </row>
    <row r="22" spans="1:15" ht="19.5" customHeight="1" thickBot="1">
      <c r="A22" s="120" t="s">
        <v>297</v>
      </c>
      <c r="B22" s="120" t="s">
        <v>253</v>
      </c>
      <c r="C22" s="128">
        <v>4.5</v>
      </c>
      <c r="D22" s="122">
        <f>SUM(Hilfstabellen!O23)</f>
        <v>0</v>
      </c>
      <c r="E22" s="144"/>
      <c r="F22" s="144">
        <v>12</v>
      </c>
      <c r="G22" s="118">
        <f t="shared" si="5"/>
        <v>0</v>
      </c>
      <c r="H22" s="127">
        <f t="shared" si="3"/>
        <v>0</v>
      </c>
      <c r="I22" s="123">
        <f t="shared" si="4"/>
        <v>0</v>
      </c>
      <c r="K22" s="137" t="s">
        <v>245</v>
      </c>
      <c r="L22" s="140"/>
      <c r="M22" s="140"/>
      <c r="N22" s="139">
        <f>SUM(M6:M19)</f>
        <v>0</v>
      </c>
      <c r="O22" s="28" t="s">
        <v>247</v>
      </c>
    </row>
    <row r="23" spans="1:9" ht="19.5" customHeight="1">
      <c r="A23" s="120" t="s">
        <v>298</v>
      </c>
      <c r="B23" s="120" t="s">
        <v>254</v>
      </c>
      <c r="C23" s="128">
        <v>5</v>
      </c>
      <c r="D23" s="122">
        <f>SUM(Hilfstabellen!O24)</f>
        <v>0</v>
      </c>
      <c r="E23" s="144"/>
      <c r="F23" s="144">
        <v>12</v>
      </c>
      <c r="G23" s="118">
        <f t="shared" si="5"/>
        <v>0</v>
      </c>
      <c r="H23" s="127">
        <f t="shared" si="3"/>
        <v>0</v>
      </c>
      <c r="I23" s="123">
        <f t="shared" si="4"/>
        <v>0</v>
      </c>
    </row>
    <row r="24" spans="1:9" ht="19.5" customHeight="1">
      <c r="A24" s="120" t="s">
        <v>299</v>
      </c>
      <c r="B24" s="120" t="s">
        <v>255</v>
      </c>
      <c r="C24" s="128">
        <v>5.5</v>
      </c>
      <c r="D24" s="122">
        <f>SUM(Hilfstabellen!O25)</f>
        <v>0</v>
      </c>
      <c r="E24" s="144"/>
      <c r="F24" s="144">
        <v>12</v>
      </c>
      <c r="G24" s="118">
        <f t="shared" si="5"/>
        <v>0</v>
      </c>
      <c r="H24" s="127">
        <f t="shared" si="3"/>
        <v>0</v>
      </c>
      <c r="I24" s="123">
        <f t="shared" si="4"/>
        <v>0</v>
      </c>
    </row>
    <row r="25" spans="1:9" ht="19.5" customHeight="1" thickBot="1">
      <c r="A25" s="120" t="s">
        <v>300</v>
      </c>
      <c r="B25" s="120" t="s">
        <v>256</v>
      </c>
      <c r="C25" s="128">
        <v>8</v>
      </c>
      <c r="D25" s="122">
        <f>SUM(Hilfstabellen!O26)</f>
        <v>0</v>
      </c>
      <c r="E25" s="144"/>
      <c r="F25" s="144">
        <v>12</v>
      </c>
      <c r="G25" s="118">
        <f t="shared" si="5"/>
        <v>0</v>
      </c>
      <c r="H25" s="127">
        <f t="shared" si="3"/>
        <v>0</v>
      </c>
      <c r="I25" s="123">
        <f t="shared" si="4"/>
        <v>0</v>
      </c>
    </row>
    <row r="26" spans="7:9" ht="19.5" customHeight="1" thickBot="1">
      <c r="G26" s="129">
        <f>SUM(G6:G25)</f>
        <v>0</v>
      </c>
      <c r="H26" s="129">
        <f>SUM(H6:H25)</f>
        <v>0</v>
      </c>
      <c r="I26" s="129">
        <f>SUM(I6:I25)</f>
        <v>0</v>
      </c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</sheetData>
  <sheetProtection sheet="1" objects="1" scenarios="1"/>
  <conditionalFormatting sqref="G6:G25">
    <cfRule type="cellIs" priority="1" dxfId="0" operator="lessThan" stopIfTrue="1">
      <formula>1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Header>&amp;C</oddHeader>
    <oddFooter>&amp;CMit freundlicher Unterstützung
der Aescualp AG &amp; Co. KG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BD36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77.7109375" style="34" customWidth="1"/>
    <col min="2" max="2" width="8.8515625" style="148" bestFit="1" customWidth="1"/>
    <col min="3" max="16384" width="11.421875" style="34" customWidth="1"/>
  </cols>
  <sheetData>
    <row r="1" spans="1:56" ht="22.5">
      <c r="A1" s="43" t="s">
        <v>74</v>
      </c>
      <c r="B1" s="41"/>
      <c r="C1" s="5"/>
      <c r="D1" s="5"/>
      <c r="E1" s="69"/>
      <c r="F1" s="50"/>
      <c r="G1" s="69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</row>
    <row r="2" spans="1:56" ht="18.75">
      <c r="A2" s="40"/>
      <c r="B2" s="41"/>
      <c r="C2" s="5"/>
      <c r="D2" s="5"/>
      <c r="E2" s="69"/>
      <c r="F2" s="50"/>
      <c r="G2" s="69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</row>
    <row r="3" ht="15.75">
      <c r="A3" s="147"/>
    </row>
    <row r="5" spans="1:2" ht="12.75">
      <c r="A5" s="149"/>
      <c r="B5" s="150" t="s">
        <v>151</v>
      </c>
    </row>
    <row r="6" spans="1:2" ht="12.75">
      <c r="A6" s="159" t="s">
        <v>71</v>
      </c>
      <c r="B6" s="145"/>
    </row>
    <row r="7" spans="1:2" ht="12.75">
      <c r="A7" s="151" t="s">
        <v>141</v>
      </c>
      <c r="B7" s="145"/>
    </row>
    <row r="8" spans="1:2" ht="12.75">
      <c r="A8" s="151" t="s">
        <v>142</v>
      </c>
      <c r="B8" s="145"/>
    </row>
    <row r="9" spans="1:2" ht="12.75">
      <c r="A9" s="151" t="s">
        <v>143</v>
      </c>
      <c r="B9" s="145"/>
    </row>
    <row r="10" spans="1:2" ht="12.75">
      <c r="A10" s="151" t="s">
        <v>149</v>
      </c>
      <c r="B10" s="145"/>
    </row>
    <row r="11" spans="1:2" ht="12.75">
      <c r="A11" s="151" t="s">
        <v>145</v>
      </c>
      <c r="B11" s="145"/>
    </row>
    <row r="12" spans="1:2" ht="12.75">
      <c r="A12" s="151" t="s">
        <v>146</v>
      </c>
      <c r="B12" s="145"/>
    </row>
    <row r="13" spans="1:2" ht="12.75">
      <c r="A13" s="151"/>
      <c r="B13" s="145"/>
    </row>
    <row r="14" spans="1:2" ht="12.75">
      <c r="A14" s="151"/>
      <c r="B14" s="145"/>
    </row>
    <row r="15" spans="1:2" ht="12.75">
      <c r="A15" s="151"/>
      <c r="B15" s="145"/>
    </row>
    <row r="16" spans="1:2" ht="12.75">
      <c r="A16" s="151"/>
      <c r="B16" s="145"/>
    </row>
    <row r="17" spans="1:2" ht="12.75">
      <c r="A17" s="151"/>
      <c r="B17" s="145"/>
    </row>
    <row r="18" spans="1:2" ht="12.75">
      <c r="A18" s="151"/>
      <c r="B18" s="145"/>
    </row>
    <row r="19" spans="1:2" ht="12.75">
      <c r="A19" s="159" t="s">
        <v>148</v>
      </c>
      <c r="B19" s="145"/>
    </row>
    <row r="20" spans="1:2" ht="12.75">
      <c r="A20" s="151" t="s">
        <v>141</v>
      </c>
      <c r="B20" s="145"/>
    </row>
    <row r="21" spans="1:2" ht="12.75">
      <c r="A21" s="151" t="s">
        <v>142</v>
      </c>
      <c r="B21" s="145"/>
    </row>
    <row r="22" spans="1:2" ht="12.75">
      <c r="A22" s="151" t="s">
        <v>143</v>
      </c>
      <c r="B22" s="145"/>
    </row>
    <row r="23" spans="1:2" ht="12.75">
      <c r="A23" s="151" t="s">
        <v>144</v>
      </c>
      <c r="B23" s="145"/>
    </row>
    <row r="24" spans="1:2" ht="12.75">
      <c r="A24" s="151" t="s">
        <v>145</v>
      </c>
      <c r="B24" s="145"/>
    </row>
    <row r="25" spans="1:2" ht="12.75">
      <c r="A25" s="151" t="s">
        <v>150</v>
      </c>
      <c r="B25" s="145"/>
    </row>
    <row r="26" spans="1:2" ht="12.75">
      <c r="A26" s="151"/>
      <c r="B26" s="145"/>
    </row>
    <row r="27" spans="1:2" ht="12.75">
      <c r="A27" s="151"/>
      <c r="B27" s="145"/>
    </row>
    <row r="28" spans="1:2" ht="12.75">
      <c r="A28" s="151"/>
      <c r="B28" s="145"/>
    </row>
    <row r="29" spans="1:2" ht="12.75">
      <c r="A29" s="151"/>
      <c r="B29" s="145"/>
    </row>
    <row r="30" spans="1:2" ht="12.75">
      <c r="A30" s="151"/>
      <c r="B30" s="145"/>
    </row>
    <row r="31" spans="1:2" ht="12.75">
      <c r="A31" s="151"/>
      <c r="B31" s="145"/>
    </row>
    <row r="32" spans="1:2" ht="12.75">
      <c r="A32" s="151"/>
      <c r="B32" s="145"/>
    </row>
    <row r="33" spans="1:2" ht="12.75">
      <c r="A33" s="151"/>
      <c r="B33" s="145"/>
    </row>
    <row r="34" spans="1:2" ht="12.75">
      <c r="A34" s="151"/>
      <c r="B34" s="145"/>
    </row>
    <row r="35" spans="1:2" ht="12.75">
      <c r="A35" s="151"/>
      <c r="B35" s="145"/>
    </row>
    <row r="36" spans="1:2" ht="12.75">
      <c r="A36" s="152" t="s">
        <v>73</v>
      </c>
      <c r="B36" s="153">
        <f>SUM(B6:B35)</f>
        <v>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&amp;CPersonalbedarfsermittlung der DGSV</oddHeader>
    <oddFooter>&amp;CMit freundlicher Unterstützung 
der Aesculap AG &amp; Co. KG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O38"/>
  <sheetViews>
    <sheetView showGridLines="0" workbookViewId="0" topLeftCell="A1">
      <selection activeCell="A13" sqref="A13"/>
    </sheetView>
  </sheetViews>
  <sheetFormatPr defaultColWidth="11.421875" defaultRowHeight="12.75"/>
  <cols>
    <col min="1" max="1" width="69.28125" style="34" customWidth="1"/>
    <col min="2" max="2" width="8.28125" style="148" bestFit="1" customWidth="1"/>
    <col min="3" max="16384" width="11.421875" style="34" customWidth="1"/>
  </cols>
  <sheetData>
    <row r="1" spans="1:41" ht="22.5">
      <c r="A1" s="43" t="s">
        <v>153</v>
      </c>
      <c r="B1" s="41"/>
      <c r="C1" s="5"/>
      <c r="D1" s="5"/>
      <c r="E1" s="69"/>
      <c r="F1" s="50"/>
      <c r="G1" s="69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1" ht="18.75">
      <c r="A2" s="40"/>
      <c r="B2" s="41"/>
      <c r="C2" s="5"/>
      <c r="D2" s="5"/>
      <c r="E2" s="69"/>
      <c r="F2" s="50"/>
      <c r="G2" s="69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ht="15.75">
      <c r="A3" s="147"/>
    </row>
    <row r="5" spans="1:2" ht="12.75">
      <c r="A5" s="149"/>
      <c r="B5" s="150" t="s">
        <v>43</v>
      </c>
    </row>
    <row r="6" spans="1:2" ht="12.75">
      <c r="A6" s="151" t="s">
        <v>154</v>
      </c>
      <c r="B6" s="145"/>
    </row>
    <row r="7" spans="1:2" ht="12.75">
      <c r="A7" s="151" t="s">
        <v>279</v>
      </c>
      <c r="B7" s="145"/>
    </row>
    <row r="8" spans="1:2" ht="12.75">
      <c r="A8" s="151" t="s">
        <v>155</v>
      </c>
      <c r="B8" s="145"/>
    </row>
    <row r="9" spans="1:2" ht="12.75">
      <c r="A9" s="151" t="s">
        <v>156</v>
      </c>
      <c r="B9" s="145"/>
    </row>
    <row r="10" spans="1:2" ht="12.75">
      <c r="A10" s="151" t="s">
        <v>160</v>
      </c>
      <c r="B10" s="145"/>
    </row>
    <row r="11" spans="1:2" ht="12.75">
      <c r="A11" s="151" t="s">
        <v>161</v>
      </c>
      <c r="B11" s="145"/>
    </row>
    <row r="12" spans="1:2" ht="12.75">
      <c r="A12" s="151" t="s">
        <v>162</v>
      </c>
      <c r="B12" s="145"/>
    </row>
    <row r="13" spans="1:2" ht="12.75">
      <c r="A13" s="151" t="s">
        <v>280</v>
      </c>
      <c r="B13" s="145"/>
    </row>
    <row r="14" spans="1:2" ht="12.75">
      <c r="A14" s="151"/>
      <c r="B14" s="145"/>
    </row>
    <row r="15" spans="1:2" ht="12.75">
      <c r="A15" s="151"/>
      <c r="B15" s="145"/>
    </row>
    <row r="16" spans="1:2" ht="12.75">
      <c r="A16" s="151"/>
      <c r="B16" s="145"/>
    </row>
    <row r="17" spans="1:2" ht="12.75">
      <c r="A17" s="151"/>
      <c r="B17" s="145"/>
    </row>
    <row r="18" spans="1:2" ht="12.75">
      <c r="A18" s="151"/>
      <c r="B18" s="145"/>
    </row>
    <row r="19" spans="1:2" ht="12.75">
      <c r="A19" s="151"/>
      <c r="B19" s="145"/>
    </row>
    <row r="20" spans="1:2" ht="12.75">
      <c r="A20" s="151"/>
      <c r="B20" s="145"/>
    </row>
    <row r="21" spans="1:2" ht="12.75">
      <c r="A21" s="151"/>
      <c r="B21" s="145"/>
    </row>
    <row r="22" spans="1:2" ht="12.75">
      <c r="A22" s="151"/>
      <c r="B22" s="145"/>
    </row>
    <row r="23" spans="1:2" ht="12.75">
      <c r="A23" s="151"/>
      <c r="B23" s="145"/>
    </row>
    <row r="24" spans="1:2" ht="12.75">
      <c r="A24" s="151"/>
      <c r="B24" s="145"/>
    </row>
    <row r="25" spans="1:2" ht="12.75">
      <c r="A25" s="151"/>
      <c r="B25" s="145"/>
    </row>
    <row r="26" spans="1:2" ht="12.75">
      <c r="A26" s="151"/>
      <c r="B26" s="145"/>
    </row>
    <row r="27" spans="1:2" ht="12.75">
      <c r="A27" s="151"/>
      <c r="B27" s="145"/>
    </row>
    <row r="28" spans="1:2" ht="12.75">
      <c r="A28" s="151"/>
      <c r="B28" s="145"/>
    </row>
    <row r="29" spans="1:2" ht="12.75">
      <c r="A29" s="151"/>
      <c r="B29" s="145"/>
    </row>
    <row r="30" spans="1:2" ht="12.75">
      <c r="A30" s="151"/>
      <c r="B30" s="145"/>
    </row>
    <row r="31" spans="1:2" ht="12.75">
      <c r="A31" s="151"/>
      <c r="B31" s="145"/>
    </row>
    <row r="32" spans="1:2" ht="12.75">
      <c r="A32" s="151"/>
      <c r="B32" s="145"/>
    </row>
    <row r="33" spans="1:2" ht="12.75">
      <c r="A33" s="151"/>
      <c r="B33" s="145"/>
    </row>
    <row r="34" spans="1:2" ht="12.75">
      <c r="A34" s="151"/>
      <c r="B34" s="145"/>
    </row>
    <row r="35" spans="1:2" ht="12.75">
      <c r="A35" s="151"/>
      <c r="B35" s="145"/>
    </row>
    <row r="36" spans="1:2" ht="12.75">
      <c r="A36" s="151"/>
      <c r="B36" s="145"/>
    </row>
    <row r="37" spans="1:2" ht="12.75">
      <c r="A37" s="151"/>
      <c r="B37" s="145"/>
    </row>
    <row r="38" spans="1:2" ht="12.75">
      <c r="A38" s="152" t="s">
        <v>181</v>
      </c>
      <c r="B38" s="153">
        <f>SUM(B5:B37)</f>
        <v>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&amp;CPersonalbedarfsermittlung der DGSV</oddHeader>
    <oddFooter>&amp;CMit freundlicher Unterstützung 
der Aesculap AG &amp; Co. KG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O36"/>
  <sheetViews>
    <sheetView showGridLines="0" workbookViewId="0" topLeftCell="A1">
      <selection activeCell="A14" sqref="A14"/>
    </sheetView>
  </sheetViews>
  <sheetFormatPr defaultColWidth="11.421875" defaultRowHeight="12.75"/>
  <cols>
    <col min="1" max="1" width="67.00390625" style="34" customWidth="1"/>
    <col min="2" max="2" width="13.140625" style="148" customWidth="1"/>
    <col min="3" max="16384" width="11.421875" style="34" customWidth="1"/>
  </cols>
  <sheetData>
    <row r="1" spans="1:41" ht="22.5">
      <c r="A1" s="43" t="s">
        <v>76</v>
      </c>
      <c r="B1" s="41"/>
      <c r="C1" s="5"/>
      <c r="D1" s="5"/>
      <c r="E1" s="69"/>
      <c r="F1" s="50"/>
      <c r="G1" s="69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1" ht="18.75">
      <c r="A2" s="40"/>
      <c r="B2" s="41"/>
      <c r="C2" s="5"/>
      <c r="D2" s="5"/>
      <c r="E2" s="69"/>
      <c r="F2" s="50"/>
      <c r="G2" s="69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ht="15.75">
      <c r="A3" s="147"/>
    </row>
    <row r="5" spans="1:2" ht="12.75">
      <c r="A5" s="149"/>
      <c r="B5" s="150" t="s">
        <v>43</v>
      </c>
    </row>
    <row r="6" spans="1:2" ht="12.75">
      <c r="A6" s="151" t="s">
        <v>68</v>
      </c>
      <c r="B6" s="145"/>
    </row>
    <row r="7" spans="1:2" ht="12.75">
      <c r="A7" s="151" t="s">
        <v>67</v>
      </c>
      <c r="B7" s="145"/>
    </row>
    <row r="8" spans="1:2" ht="12.75">
      <c r="A8" s="151" t="s">
        <v>69</v>
      </c>
      <c r="B8" s="145"/>
    </row>
    <row r="9" spans="1:2" ht="12.75">
      <c r="A9" s="151" t="s">
        <v>70</v>
      </c>
      <c r="B9" s="145"/>
    </row>
    <row r="10" spans="1:2" ht="12.75">
      <c r="A10" s="151" t="s">
        <v>72</v>
      </c>
      <c r="B10" s="145"/>
    </row>
    <row r="11" spans="1:2" ht="12.75">
      <c r="A11" s="151" t="s">
        <v>313</v>
      </c>
      <c r="B11" s="145"/>
    </row>
    <row r="12" spans="1:2" ht="12.75">
      <c r="A12" s="151" t="s">
        <v>312</v>
      </c>
      <c r="B12" s="145"/>
    </row>
    <row r="13" spans="1:2" ht="12.75">
      <c r="A13" s="151" t="s">
        <v>314</v>
      </c>
      <c r="B13" s="145"/>
    </row>
    <row r="14" spans="1:2" ht="12.75">
      <c r="A14" s="151"/>
      <c r="B14" s="145"/>
    </row>
    <row r="15" spans="1:2" ht="12.75">
      <c r="A15" s="151"/>
      <c r="B15" s="145"/>
    </row>
    <row r="16" spans="1:2" ht="12.75">
      <c r="A16" s="151"/>
      <c r="B16" s="145"/>
    </row>
    <row r="17" spans="1:2" ht="12.75">
      <c r="A17" s="151"/>
      <c r="B17" s="145"/>
    </row>
    <row r="18" spans="1:2" ht="12.75">
      <c r="A18" s="151"/>
      <c r="B18" s="145"/>
    </row>
    <row r="19" spans="1:2" ht="12.75">
      <c r="A19" s="151"/>
      <c r="B19" s="145"/>
    </row>
    <row r="20" spans="1:2" ht="12.75">
      <c r="A20" s="151"/>
      <c r="B20" s="145"/>
    </row>
    <row r="21" spans="1:2" ht="12.75">
      <c r="A21" s="151"/>
      <c r="B21" s="145"/>
    </row>
    <row r="22" spans="1:2" ht="12.75">
      <c r="A22" s="151"/>
      <c r="B22" s="145"/>
    </row>
    <row r="23" spans="1:2" ht="12.75">
      <c r="A23" s="151"/>
      <c r="B23" s="145"/>
    </row>
    <row r="24" spans="1:2" ht="12.75">
      <c r="A24" s="151"/>
      <c r="B24" s="145"/>
    </row>
    <row r="25" spans="1:2" ht="12.75">
      <c r="A25" s="151"/>
      <c r="B25" s="145"/>
    </row>
    <row r="26" spans="1:2" ht="12.75">
      <c r="A26" s="151"/>
      <c r="B26" s="145"/>
    </row>
    <row r="27" spans="1:2" ht="12.75">
      <c r="A27" s="151"/>
      <c r="B27" s="145"/>
    </row>
    <row r="28" spans="1:2" ht="12.75">
      <c r="A28" s="151"/>
      <c r="B28" s="145"/>
    </row>
    <row r="29" spans="1:2" ht="12.75">
      <c r="A29" s="151"/>
      <c r="B29" s="145"/>
    </row>
    <row r="30" spans="1:2" ht="12.75">
      <c r="A30" s="151"/>
      <c r="B30" s="145"/>
    </row>
    <row r="31" spans="1:2" ht="12.75">
      <c r="A31" s="151"/>
      <c r="B31" s="145"/>
    </row>
    <row r="32" spans="1:2" ht="12.75">
      <c r="A32" s="151"/>
      <c r="B32" s="145"/>
    </row>
    <row r="33" spans="1:2" ht="12.75">
      <c r="A33" s="151"/>
      <c r="B33" s="145"/>
    </row>
    <row r="34" spans="1:2" ht="12.75">
      <c r="A34" s="151"/>
      <c r="B34" s="145"/>
    </row>
    <row r="35" spans="1:2" ht="12.75">
      <c r="A35" s="151"/>
      <c r="B35" s="145"/>
    </row>
    <row r="36" spans="1:2" ht="12.75">
      <c r="A36" s="152" t="s">
        <v>180</v>
      </c>
      <c r="B36" s="153">
        <f>SUM(B6:B35)</f>
        <v>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&amp;CPersonalbedarfsermittlung der DGSV</oddHeader>
    <oddFooter>&amp;CMit freundlicher Unterstützung 
der Aesculap AG &amp; Co. KG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O36"/>
  <sheetViews>
    <sheetView showGridLines="0" workbookViewId="0" topLeftCell="A1">
      <selection activeCell="A9" sqref="A9"/>
    </sheetView>
  </sheetViews>
  <sheetFormatPr defaultColWidth="11.421875" defaultRowHeight="12.75"/>
  <cols>
    <col min="1" max="1" width="56.140625" style="34" customWidth="1"/>
    <col min="2" max="2" width="19.57421875" style="148" customWidth="1"/>
    <col min="3" max="16384" width="11.421875" style="34" customWidth="1"/>
  </cols>
  <sheetData>
    <row r="1" spans="1:41" ht="22.5">
      <c r="A1" s="43" t="s">
        <v>222</v>
      </c>
      <c r="B1" s="41"/>
      <c r="C1" s="5"/>
      <c r="D1" s="5"/>
      <c r="E1" s="69"/>
      <c r="F1" s="50"/>
      <c r="G1" s="69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1" ht="22.5">
      <c r="A2" s="43" t="s">
        <v>223</v>
      </c>
      <c r="B2" s="41"/>
      <c r="C2" s="5"/>
      <c r="D2" s="5"/>
      <c r="E2" s="69"/>
      <c r="F2" s="50"/>
      <c r="G2" s="69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ht="15.75">
      <c r="A3" s="147"/>
    </row>
    <row r="4" ht="13.5" customHeight="1"/>
    <row r="5" spans="1:2" ht="13.5" customHeight="1">
      <c r="A5" s="154"/>
      <c r="B5" s="155" t="s">
        <v>43</v>
      </c>
    </row>
    <row r="6" spans="1:2" ht="13.5" customHeight="1">
      <c r="A6" s="151" t="s">
        <v>309</v>
      </c>
      <c r="B6" s="145"/>
    </row>
    <row r="7" spans="1:2" ht="14.25" customHeight="1">
      <c r="A7" s="151" t="s">
        <v>310</v>
      </c>
      <c r="B7" s="145"/>
    </row>
    <row r="8" spans="1:2" ht="14.25" customHeight="1">
      <c r="A8" s="151" t="s">
        <v>311</v>
      </c>
      <c r="B8" s="145"/>
    </row>
    <row r="9" spans="1:2" ht="14.25" customHeight="1">
      <c r="A9" s="151"/>
      <c r="B9" s="145"/>
    </row>
    <row r="10" spans="1:2" ht="14.25" customHeight="1">
      <c r="A10" s="151"/>
      <c r="B10" s="145"/>
    </row>
    <row r="11" spans="1:2" ht="14.25" customHeight="1">
      <c r="A11" s="151"/>
      <c r="B11" s="145"/>
    </row>
    <row r="12" spans="1:2" ht="13.5" customHeight="1">
      <c r="A12" s="151" t="s">
        <v>157</v>
      </c>
      <c r="B12" s="145"/>
    </row>
    <row r="13" spans="1:2" ht="12.75">
      <c r="A13" s="151" t="s">
        <v>158</v>
      </c>
      <c r="B13" s="145"/>
    </row>
    <row r="14" spans="1:2" ht="12.75">
      <c r="A14" s="151" t="s">
        <v>159</v>
      </c>
      <c r="B14" s="145"/>
    </row>
    <row r="15" spans="1:2" ht="12.75">
      <c r="A15" s="151"/>
      <c r="B15" s="145"/>
    </row>
    <row r="16" spans="1:2" ht="12.75">
      <c r="A16" s="151"/>
      <c r="B16" s="145"/>
    </row>
    <row r="17" spans="1:2" ht="12.75">
      <c r="A17" s="151"/>
      <c r="B17" s="145"/>
    </row>
    <row r="18" spans="1:2" ht="12.75">
      <c r="A18" s="151"/>
      <c r="B18" s="145"/>
    </row>
    <row r="19" spans="1:2" ht="12.75">
      <c r="A19" s="151"/>
      <c r="B19" s="145"/>
    </row>
    <row r="20" spans="1:2" ht="12.75">
      <c r="A20" s="151"/>
      <c r="B20" s="145"/>
    </row>
    <row r="21" spans="1:2" ht="12.75">
      <c r="A21" s="151"/>
      <c r="B21" s="145"/>
    </row>
    <row r="22" spans="1:2" ht="12.75">
      <c r="A22" s="151"/>
      <c r="B22" s="145"/>
    </row>
    <row r="23" spans="1:2" ht="12.75">
      <c r="A23" s="151"/>
      <c r="B23" s="145"/>
    </row>
    <row r="24" spans="1:2" ht="12.75">
      <c r="A24" s="151"/>
      <c r="B24" s="145"/>
    </row>
    <row r="25" spans="1:2" ht="12.75">
      <c r="A25" s="151"/>
      <c r="B25" s="145"/>
    </row>
    <row r="26" spans="1:2" ht="12.75">
      <c r="A26" s="151"/>
      <c r="B26" s="145"/>
    </row>
    <row r="27" spans="1:2" ht="12.75">
      <c r="A27" s="151"/>
      <c r="B27" s="145"/>
    </row>
    <row r="28" spans="1:2" ht="12.75">
      <c r="A28" s="151"/>
      <c r="B28" s="145"/>
    </row>
    <row r="29" spans="1:2" ht="12.75">
      <c r="A29" s="151"/>
      <c r="B29" s="145"/>
    </row>
    <row r="30" spans="1:2" ht="12.75">
      <c r="A30" s="151"/>
      <c r="B30" s="145"/>
    </row>
    <row r="31" spans="1:2" ht="12.75">
      <c r="A31" s="151"/>
      <c r="B31" s="145"/>
    </row>
    <row r="32" spans="1:2" ht="12.75">
      <c r="A32" s="151"/>
      <c r="B32" s="145"/>
    </row>
    <row r="33" spans="1:2" ht="12.75">
      <c r="A33" s="151"/>
      <c r="B33" s="145"/>
    </row>
    <row r="34" spans="1:2" ht="12.75">
      <c r="A34" s="151"/>
      <c r="B34" s="145"/>
    </row>
    <row r="35" spans="1:2" ht="12.75">
      <c r="A35" s="151"/>
      <c r="B35" s="145"/>
    </row>
    <row r="36" spans="1:2" ht="12.75">
      <c r="A36" s="152" t="s">
        <v>179</v>
      </c>
      <c r="B36" s="153">
        <f>SUM(B6:B35)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&amp;CPersonalbedarfsermittlung der DGSV</oddHeader>
    <oddFooter>&amp;CMit freundlicher Unterstützung 
der Aesculap AG &amp; Co. KG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V36"/>
  <sheetViews>
    <sheetView showGridLines="0" workbookViewId="0" topLeftCell="A1">
      <selection activeCell="A9" sqref="A9"/>
    </sheetView>
  </sheetViews>
  <sheetFormatPr defaultColWidth="11.421875" defaultRowHeight="12.75"/>
  <cols>
    <col min="1" max="1" width="71.28125" style="34" customWidth="1"/>
    <col min="2" max="2" width="11.421875" style="148" customWidth="1"/>
    <col min="3" max="16384" width="11.421875" style="34" customWidth="1"/>
  </cols>
  <sheetData>
    <row r="1" spans="1:256" s="146" customFormat="1" ht="22.5">
      <c r="A1" s="43" t="s">
        <v>135</v>
      </c>
      <c r="B1" s="41"/>
      <c r="C1" s="74"/>
      <c r="D1" s="68"/>
      <c r="E1" s="74"/>
      <c r="F1" s="68"/>
      <c r="G1" s="74"/>
      <c r="H1" s="68"/>
      <c r="I1" s="74"/>
      <c r="J1" s="68"/>
      <c r="K1" s="74"/>
      <c r="L1" s="68"/>
      <c r="M1" s="74"/>
      <c r="N1" s="68"/>
      <c r="O1" s="74"/>
      <c r="P1" s="68"/>
      <c r="Q1" s="74"/>
      <c r="R1" s="68"/>
      <c r="S1" s="74"/>
      <c r="T1" s="68"/>
      <c r="U1" s="74"/>
      <c r="V1" s="68"/>
      <c r="W1" s="74"/>
      <c r="X1" s="68"/>
      <c r="Y1" s="74"/>
      <c r="Z1" s="68"/>
      <c r="AA1" s="74"/>
      <c r="AB1" s="68"/>
      <c r="AC1" s="74"/>
      <c r="AD1" s="68"/>
      <c r="AE1" s="74"/>
      <c r="AF1" s="68"/>
      <c r="AG1" s="74"/>
      <c r="AH1" s="68"/>
      <c r="AI1" s="74"/>
      <c r="AJ1" s="68"/>
      <c r="AK1" s="74"/>
      <c r="AL1" s="68"/>
      <c r="AM1" s="74"/>
      <c r="AN1" s="68"/>
      <c r="AO1" s="74"/>
      <c r="AP1" s="68"/>
      <c r="AQ1" s="74"/>
      <c r="AR1" s="68"/>
      <c r="AS1" s="74"/>
      <c r="AT1" s="68"/>
      <c r="AU1" s="74"/>
      <c r="AV1" s="68"/>
      <c r="AW1" s="74"/>
      <c r="AX1" s="68"/>
      <c r="AY1" s="74"/>
      <c r="AZ1" s="68"/>
      <c r="BA1" s="74"/>
      <c r="BB1" s="68"/>
      <c r="BC1" s="74"/>
      <c r="BD1" s="68"/>
      <c r="BE1" s="74"/>
      <c r="BF1" s="68"/>
      <c r="BG1" s="74"/>
      <c r="BH1" s="68"/>
      <c r="BI1" s="74"/>
      <c r="BJ1" s="68"/>
      <c r="BK1" s="74"/>
      <c r="BL1" s="68"/>
      <c r="BM1" s="74"/>
      <c r="BN1" s="68"/>
      <c r="BO1" s="74"/>
      <c r="BP1" s="68"/>
      <c r="BQ1" s="74"/>
      <c r="BR1" s="68"/>
      <c r="BS1" s="74"/>
      <c r="BT1" s="68"/>
      <c r="BU1" s="74"/>
      <c r="BV1" s="68"/>
      <c r="BW1" s="74"/>
      <c r="BX1" s="68"/>
      <c r="BY1" s="74"/>
      <c r="BZ1" s="68"/>
      <c r="CA1" s="74"/>
      <c r="CB1" s="68"/>
      <c r="CC1" s="74"/>
      <c r="CD1" s="68"/>
      <c r="CE1" s="74"/>
      <c r="CF1" s="68"/>
      <c r="CG1" s="74"/>
      <c r="CH1" s="68"/>
      <c r="CI1" s="74"/>
      <c r="CJ1" s="68"/>
      <c r="CK1" s="74"/>
      <c r="CL1" s="68"/>
      <c r="CM1" s="74"/>
      <c r="CN1" s="68"/>
      <c r="CO1" s="74"/>
      <c r="CP1" s="68"/>
      <c r="CQ1" s="74"/>
      <c r="CR1" s="68"/>
      <c r="CS1" s="74"/>
      <c r="CT1" s="68"/>
      <c r="CU1" s="74"/>
      <c r="CV1" s="68"/>
      <c r="CW1" s="74"/>
      <c r="CX1" s="68"/>
      <c r="CY1" s="74"/>
      <c r="CZ1" s="68"/>
      <c r="DA1" s="74"/>
      <c r="DB1" s="68"/>
      <c r="DC1" s="74"/>
      <c r="DD1" s="68"/>
      <c r="DE1" s="74"/>
      <c r="DF1" s="68"/>
      <c r="DG1" s="74"/>
      <c r="DH1" s="68"/>
      <c r="DI1" s="74"/>
      <c r="DJ1" s="68"/>
      <c r="DK1" s="74"/>
      <c r="DL1" s="68"/>
      <c r="DM1" s="74"/>
      <c r="DN1" s="68"/>
      <c r="DO1" s="74"/>
      <c r="DP1" s="68"/>
      <c r="DQ1" s="74"/>
      <c r="DR1" s="68"/>
      <c r="DS1" s="74"/>
      <c r="DT1" s="68"/>
      <c r="DU1" s="74"/>
      <c r="DV1" s="68"/>
      <c r="DW1" s="74"/>
      <c r="DX1" s="68"/>
      <c r="DY1" s="74"/>
      <c r="DZ1" s="68"/>
      <c r="EA1" s="74"/>
      <c r="EB1" s="68"/>
      <c r="EC1" s="74"/>
      <c r="ED1" s="68"/>
      <c r="EE1" s="74"/>
      <c r="EF1" s="68"/>
      <c r="EG1" s="74"/>
      <c r="EH1" s="68"/>
      <c r="EI1" s="74"/>
      <c r="EJ1" s="68"/>
      <c r="EK1" s="74"/>
      <c r="EL1" s="68"/>
      <c r="EM1" s="74"/>
      <c r="EN1" s="68"/>
      <c r="EO1" s="74"/>
      <c r="EP1" s="68"/>
      <c r="EQ1" s="74"/>
      <c r="ER1" s="68"/>
      <c r="ES1" s="74"/>
      <c r="ET1" s="68"/>
      <c r="EU1" s="74"/>
      <c r="EV1" s="68"/>
      <c r="EW1" s="74"/>
      <c r="EX1" s="68"/>
      <c r="EY1" s="74"/>
      <c r="EZ1" s="68"/>
      <c r="FA1" s="74"/>
      <c r="FB1" s="68"/>
      <c r="FC1" s="74"/>
      <c r="FD1" s="68"/>
      <c r="FE1" s="74"/>
      <c r="FF1" s="68"/>
      <c r="FG1" s="74"/>
      <c r="FH1" s="68"/>
      <c r="FI1" s="74"/>
      <c r="FJ1" s="68"/>
      <c r="FK1" s="74"/>
      <c r="FL1" s="68"/>
      <c r="FM1" s="74"/>
      <c r="FN1" s="68"/>
      <c r="FO1" s="74"/>
      <c r="FP1" s="68"/>
      <c r="FQ1" s="74"/>
      <c r="FR1" s="68"/>
      <c r="FS1" s="74"/>
      <c r="FT1" s="68"/>
      <c r="FU1" s="74"/>
      <c r="FV1" s="68"/>
      <c r="FW1" s="74"/>
      <c r="FX1" s="68"/>
      <c r="FY1" s="74"/>
      <c r="FZ1" s="68"/>
      <c r="GA1" s="74"/>
      <c r="GB1" s="68"/>
      <c r="GC1" s="74"/>
      <c r="GD1" s="68"/>
      <c r="GE1" s="74"/>
      <c r="GF1" s="68"/>
      <c r="GG1" s="74"/>
      <c r="GH1" s="68"/>
      <c r="GI1" s="74"/>
      <c r="GJ1" s="68"/>
      <c r="GK1" s="74"/>
      <c r="GL1" s="68"/>
      <c r="GM1" s="74"/>
      <c r="GN1" s="68"/>
      <c r="GO1" s="74"/>
      <c r="GP1" s="68"/>
      <c r="GQ1" s="74"/>
      <c r="GR1" s="68"/>
      <c r="GS1" s="74"/>
      <c r="GT1" s="68"/>
      <c r="GU1" s="74"/>
      <c r="GV1" s="68"/>
      <c r="GW1" s="74"/>
      <c r="GX1" s="68"/>
      <c r="GY1" s="74"/>
      <c r="GZ1" s="68"/>
      <c r="HA1" s="74"/>
      <c r="HB1" s="68"/>
      <c r="HC1" s="74"/>
      <c r="HD1" s="68"/>
      <c r="HE1" s="74"/>
      <c r="HF1" s="68"/>
      <c r="HG1" s="74"/>
      <c r="HH1" s="68"/>
      <c r="HI1" s="74"/>
      <c r="HJ1" s="68"/>
      <c r="HK1" s="74"/>
      <c r="HL1" s="68"/>
      <c r="HM1" s="74"/>
      <c r="HN1" s="68"/>
      <c r="HO1" s="74"/>
      <c r="HP1" s="68"/>
      <c r="HQ1" s="74"/>
      <c r="HR1" s="68"/>
      <c r="HS1" s="74"/>
      <c r="HT1" s="68"/>
      <c r="HU1" s="74"/>
      <c r="HV1" s="68"/>
      <c r="HW1" s="74"/>
      <c r="HX1" s="68"/>
      <c r="HY1" s="74"/>
      <c r="HZ1" s="68"/>
      <c r="IA1" s="74"/>
      <c r="IB1" s="68"/>
      <c r="IC1" s="74"/>
      <c r="ID1" s="68"/>
      <c r="IE1" s="74"/>
      <c r="IF1" s="68"/>
      <c r="IG1" s="74"/>
      <c r="IH1" s="68"/>
      <c r="II1" s="74"/>
      <c r="IJ1" s="68"/>
      <c r="IK1" s="74"/>
      <c r="IL1" s="68"/>
      <c r="IM1" s="74"/>
      <c r="IN1" s="68"/>
      <c r="IO1" s="74"/>
      <c r="IP1" s="68"/>
      <c r="IQ1" s="74"/>
      <c r="IR1" s="68"/>
      <c r="IS1" s="74"/>
      <c r="IT1" s="68"/>
      <c r="IU1" s="74"/>
      <c r="IV1" s="68"/>
    </row>
    <row r="2" spans="1:256" s="146" customFormat="1" ht="18.75">
      <c r="A2" s="40"/>
      <c r="B2" s="41"/>
      <c r="C2" s="5"/>
      <c r="D2" s="68"/>
      <c r="E2" s="5"/>
      <c r="F2" s="68"/>
      <c r="G2" s="5"/>
      <c r="H2" s="68"/>
      <c r="I2" s="5"/>
      <c r="J2" s="68"/>
      <c r="K2" s="5"/>
      <c r="L2" s="68"/>
      <c r="M2" s="5"/>
      <c r="N2" s="68"/>
      <c r="O2" s="5"/>
      <c r="P2" s="68"/>
      <c r="Q2" s="5"/>
      <c r="R2" s="68"/>
      <c r="S2" s="5"/>
      <c r="T2" s="68"/>
      <c r="U2" s="5"/>
      <c r="V2" s="68"/>
      <c r="W2" s="5"/>
      <c r="X2" s="68"/>
      <c r="Y2" s="5"/>
      <c r="Z2" s="68"/>
      <c r="AA2" s="5"/>
      <c r="AB2" s="68"/>
      <c r="AC2" s="5"/>
      <c r="AD2" s="68"/>
      <c r="AE2" s="5"/>
      <c r="AF2" s="68"/>
      <c r="AG2" s="5"/>
      <c r="AH2" s="68"/>
      <c r="AI2" s="5"/>
      <c r="AJ2" s="68"/>
      <c r="AK2" s="5"/>
      <c r="AL2" s="68"/>
      <c r="AM2" s="5"/>
      <c r="AN2" s="68"/>
      <c r="AO2" s="5"/>
      <c r="AP2" s="68"/>
      <c r="AQ2" s="5"/>
      <c r="AR2" s="68"/>
      <c r="AS2" s="5"/>
      <c r="AT2" s="68"/>
      <c r="AU2" s="5"/>
      <c r="AV2" s="68"/>
      <c r="AW2" s="5"/>
      <c r="AX2" s="68"/>
      <c r="AY2" s="5"/>
      <c r="AZ2" s="68"/>
      <c r="BA2" s="5"/>
      <c r="BB2" s="68"/>
      <c r="BC2" s="5"/>
      <c r="BD2" s="68"/>
      <c r="BE2" s="5"/>
      <c r="BF2" s="68"/>
      <c r="BG2" s="5"/>
      <c r="BH2" s="68"/>
      <c r="BI2" s="5"/>
      <c r="BJ2" s="68"/>
      <c r="BK2" s="5"/>
      <c r="BL2" s="68"/>
      <c r="BM2" s="5"/>
      <c r="BN2" s="68"/>
      <c r="BO2" s="5"/>
      <c r="BP2" s="68"/>
      <c r="BQ2" s="5"/>
      <c r="BR2" s="68"/>
      <c r="BS2" s="5"/>
      <c r="BT2" s="68"/>
      <c r="BU2" s="5"/>
      <c r="BV2" s="68"/>
      <c r="BW2" s="5"/>
      <c r="BX2" s="68"/>
      <c r="BY2" s="5"/>
      <c r="BZ2" s="68"/>
      <c r="CA2" s="5"/>
      <c r="CB2" s="68"/>
      <c r="CC2" s="5"/>
      <c r="CD2" s="68"/>
      <c r="CE2" s="5"/>
      <c r="CF2" s="68"/>
      <c r="CG2" s="5"/>
      <c r="CH2" s="68"/>
      <c r="CI2" s="5"/>
      <c r="CJ2" s="68"/>
      <c r="CK2" s="5"/>
      <c r="CL2" s="68"/>
      <c r="CM2" s="5"/>
      <c r="CN2" s="68"/>
      <c r="CO2" s="5"/>
      <c r="CP2" s="68"/>
      <c r="CQ2" s="5"/>
      <c r="CR2" s="68"/>
      <c r="CS2" s="5"/>
      <c r="CT2" s="68"/>
      <c r="CU2" s="5"/>
      <c r="CV2" s="68"/>
      <c r="CW2" s="5"/>
      <c r="CX2" s="68"/>
      <c r="CY2" s="5"/>
      <c r="CZ2" s="68"/>
      <c r="DA2" s="5"/>
      <c r="DB2" s="68"/>
      <c r="DC2" s="5"/>
      <c r="DD2" s="68"/>
      <c r="DE2" s="5"/>
      <c r="DF2" s="68"/>
      <c r="DG2" s="5"/>
      <c r="DH2" s="68"/>
      <c r="DI2" s="5"/>
      <c r="DJ2" s="68"/>
      <c r="DK2" s="5"/>
      <c r="DL2" s="68"/>
      <c r="DM2" s="5"/>
      <c r="DN2" s="68"/>
      <c r="DO2" s="5"/>
      <c r="DP2" s="68"/>
      <c r="DQ2" s="5"/>
      <c r="DR2" s="68"/>
      <c r="DS2" s="5"/>
      <c r="DT2" s="68"/>
      <c r="DU2" s="5"/>
      <c r="DV2" s="68"/>
      <c r="DW2" s="5"/>
      <c r="DX2" s="68"/>
      <c r="DY2" s="5"/>
      <c r="DZ2" s="68"/>
      <c r="EA2" s="5"/>
      <c r="EB2" s="68"/>
      <c r="EC2" s="5"/>
      <c r="ED2" s="68"/>
      <c r="EE2" s="5"/>
      <c r="EF2" s="68"/>
      <c r="EG2" s="5"/>
      <c r="EH2" s="68"/>
      <c r="EI2" s="5"/>
      <c r="EJ2" s="68"/>
      <c r="EK2" s="5"/>
      <c r="EL2" s="68"/>
      <c r="EM2" s="5"/>
      <c r="EN2" s="68"/>
      <c r="EO2" s="5"/>
      <c r="EP2" s="68"/>
      <c r="EQ2" s="5"/>
      <c r="ER2" s="68"/>
      <c r="ES2" s="5"/>
      <c r="ET2" s="68"/>
      <c r="EU2" s="5"/>
      <c r="EV2" s="68"/>
      <c r="EW2" s="5"/>
      <c r="EX2" s="68"/>
      <c r="EY2" s="5"/>
      <c r="EZ2" s="68"/>
      <c r="FA2" s="5"/>
      <c r="FB2" s="68"/>
      <c r="FC2" s="5"/>
      <c r="FD2" s="68"/>
      <c r="FE2" s="5"/>
      <c r="FF2" s="68"/>
      <c r="FG2" s="5"/>
      <c r="FH2" s="68"/>
      <c r="FI2" s="5"/>
      <c r="FJ2" s="68"/>
      <c r="FK2" s="5"/>
      <c r="FL2" s="68"/>
      <c r="FM2" s="5"/>
      <c r="FN2" s="68"/>
      <c r="FO2" s="5"/>
      <c r="FP2" s="68"/>
      <c r="FQ2" s="5"/>
      <c r="FR2" s="68"/>
      <c r="FS2" s="5"/>
      <c r="FT2" s="68"/>
      <c r="FU2" s="5"/>
      <c r="FV2" s="68"/>
      <c r="FW2" s="5"/>
      <c r="FX2" s="68"/>
      <c r="FY2" s="5"/>
      <c r="FZ2" s="68"/>
      <c r="GA2" s="5"/>
      <c r="GB2" s="68"/>
      <c r="GC2" s="5"/>
      <c r="GD2" s="68"/>
      <c r="GE2" s="5"/>
      <c r="GF2" s="68"/>
      <c r="GG2" s="5"/>
      <c r="GH2" s="68"/>
      <c r="GI2" s="5"/>
      <c r="GJ2" s="68"/>
      <c r="GK2" s="5"/>
      <c r="GL2" s="68"/>
      <c r="GM2" s="5"/>
      <c r="GN2" s="68"/>
      <c r="GO2" s="5"/>
      <c r="GP2" s="68"/>
      <c r="GQ2" s="5"/>
      <c r="GR2" s="68"/>
      <c r="GS2" s="5"/>
      <c r="GT2" s="68"/>
      <c r="GU2" s="5"/>
      <c r="GV2" s="68"/>
      <c r="GW2" s="5"/>
      <c r="GX2" s="68"/>
      <c r="GY2" s="5"/>
      <c r="GZ2" s="68"/>
      <c r="HA2" s="5"/>
      <c r="HB2" s="68"/>
      <c r="HC2" s="5"/>
      <c r="HD2" s="68"/>
      <c r="HE2" s="5"/>
      <c r="HF2" s="68"/>
      <c r="HG2" s="5"/>
      <c r="HH2" s="68"/>
      <c r="HI2" s="5"/>
      <c r="HJ2" s="68"/>
      <c r="HK2" s="5"/>
      <c r="HL2" s="68"/>
      <c r="HM2" s="5"/>
      <c r="HN2" s="68"/>
      <c r="HO2" s="5"/>
      <c r="HP2" s="68"/>
      <c r="HQ2" s="5"/>
      <c r="HR2" s="68"/>
      <c r="HS2" s="5"/>
      <c r="HT2" s="68"/>
      <c r="HU2" s="5"/>
      <c r="HV2" s="68"/>
      <c r="HW2" s="5"/>
      <c r="HX2" s="68"/>
      <c r="HY2" s="5"/>
      <c r="HZ2" s="68"/>
      <c r="IA2" s="5"/>
      <c r="IB2" s="68"/>
      <c r="IC2" s="5"/>
      <c r="ID2" s="68"/>
      <c r="IE2" s="5"/>
      <c r="IF2" s="68"/>
      <c r="IG2" s="5"/>
      <c r="IH2" s="68"/>
      <c r="II2" s="5"/>
      <c r="IJ2" s="68"/>
      <c r="IK2" s="5"/>
      <c r="IL2" s="68"/>
      <c r="IM2" s="5"/>
      <c r="IN2" s="68"/>
      <c r="IO2" s="5"/>
      <c r="IP2" s="68"/>
      <c r="IQ2" s="5"/>
      <c r="IR2" s="68"/>
      <c r="IS2" s="5"/>
      <c r="IT2" s="68"/>
      <c r="IU2" s="5"/>
      <c r="IV2" s="68"/>
    </row>
    <row r="3" spans="1:2" s="146" customFormat="1" ht="15.75">
      <c r="A3" s="147"/>
      <c r="B3" s="148"/>
    </row>
    <row r="4" spans="1:2" s="146" customFormat="1" ht="15.75">
      <c r="A4" s="147"/>
      <c r="B4" s="148"/>
    </row>
    <row r="5" spans="1:2" ht="12.75">
      <c r="A5" s="149"/>
      <c r="B5" s="150" t="s">
        <v>43</v>
      </c>
    </row>
    <row r="6" spans="1:2" ht="12.75">
      <c r="A6" s="151" t="s">
        <v>163</v>
      </c>
      <c r="B6" s="145"/>
    </row>
    <row r="7" spans="1:2" ht="12.75">
      <c r="A7" s="151" t="s">
        <v>165</v>
      </c>
      <c r="B7" s="145"/>
    </row>
    <row r="8" spans="1:2" ht="12.75">
      <c r="A8" s="151" t="s">
        <v>166</v>
      </c>
      <c r="B8" s="145"/>
    </row>
    <row r="9" spans="1:2" ht="12.75">
      <c r="A9" s="151"/>
      <c r="B9" s="145"/>
    </row>
    <row r="10" spans="1:2" ht="12.75">
      <c r="A10" s="151" t="s">
        <v>164</v>
      </c>
      <c r="B10" s="145"/>
    </row>
    <row r="11" spans="1:2" ht="12.75">
      <c r="A11" s="151" t="s">
        <v>147</v>
      </c>
      <c r="B11" s="145"/>
    </row>
    <row r="12" spans="1:2" ht="12.75">
      <c r="A12" s="151"/>
      <c r="B12" s="145"/>
    </row>
    <row r="13" spans="1:2" ht="12.75">
      <c r="A13" s="151" t="s">
        <v>167</v>
      </c>
      <c r="B13" s="145"/>
    </row>
    <row r="14" spans="1:2" ht="12.75">
      <c r="A14" s="151"/>
      <c r="B14" s="145"/>
    </row>
    <row r="15" spans="1:2" ht="12.75">
      <c r="A15" s="151" t="s">
        <v>168</v>
      </c>
      <c r="B15" s="145"/>
    </row>
    <row r="16" spans="1:2" ht="12.75">
      <c r="A16" s="151"/>
      <c r="B16" s="145"/>
    </row>
    <row r="17" spans="1:2" ht="12.75">
      <c r="A17" s="151" t="s">
        <v>250</v>
      </c>
      <c r="B17" s="145"/>
    </row>
    <row r="18" spans="1:2" ht="12.75">
      <c r="A18" s="151"/>
      <c r="B18" s="145"/>
    </row>
    <row r="19" spans="1:2" ht="12.75">
      <c r="A19" s="151"/>
      <c r="B19" s="145"/>
    </row>
    <row r="20" spans="1:2" ht="12.75">
      <c r="A20" s="151"/>
      <c r="B20" s="145"/>
    </row>
    <row r="21" spans="1:2" ht="12.75">
      <c r="A21" s="151"/>
      <c r="B21" s="145"/>
    </row>
    <row r="22" spans="1:2" ht="12.75">
      <c r="A22" s="151"/>
      <c r="B22" s="145"/>
    </row>
    <row r="23" spans="1:2" ht="12.75">
      <c r="A23" s="151"/>
      <c r="B23" s="145"/>
    </row>
    <row r="24" spans="1:2" ht="12.75">
      <c r="A24" s="151"/>
      <c r="B24" s="145"/>
    </row>
    <row r="25" spans="1:2" ht="12.75">
      <c r="A25" s="151"/>
      <c r="B25" s="145"/>
    </row>
    <row r="26" spans="1:2" ht="12.75">
      <c r="A26" s="151"/>
      <c r="B26" s="145"/>
    </row>
    <row r="27" spans="1:2" ht="12.75">
      <c r="A27" s="151"/>
      <c r="B27" s="145"/>
    </row>
    <row r="28" spans="1:2" ht="12.75">
      <c r="A28" s="151"/>
      <c r="B28" s="145"/>
    </row>
    <row r="29" spans="1:2" ht="12.75">
      <c r="A29" s="151"/>
      <c r="B29" s="145"/>
    </row>
    <row r="30" spans="1:2" ht="12.75">
      <c r="A30" s="151"/>
      <c r="B30" s="145"/>
    </row>
    <row r="31" spans="1:2" ht="12.75">
      <c r="A31" s="151"/>
      <c r="B31" s="145"/>
    </row>
    <row r="32" spans="1:2" ht="12.75">
      <c r="A32" s="151"/>
      <c r="B32" s="145"/>
    </row>
    <row r="33" spans="1:2" ht="12.75">
      <c r="A33" s="151"/>
      <c r="B33" s="145"/>
    </row>
    <row r="34" spans="1:2" ht="12.75">
      <c r="A34" s="151"/>
      <c r="B34" s="145"/>
    </row>
    <row r="35" spans="1:2" ht="12.75">
      <c r="A35" s="151"/>
      <c r="B35" s="145"/>
    </row>
    <row r="36" spans="1:2" ht="12.75">
      <c r="A36" s="152" t="s">
        <v>178</v>
      </c>
      <c r="B36" s="153">
        <f>SUM(B6:B35)</f>
        <v>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&amp;CPersonalbedarfsermittlung der DGSV</oddHeader>
    <oddFooter>&amp;CMit freundlicher Unterstützung 
der Aesculap AG &amp; Co. KG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Weiss</dc:creator>
  <cp:keywords/>
  <dc:description/>
  <cp:lastModifiedBy>premer</cp:lastModifiedBy>
  <cp:lastPrinted>2003-07-16T09:34:22Z</cp:lastPrinted>
  <dcterms:created xsi:type="dcterms:W3CDTF">2001-06-28T16:36:06Z</dcterms:created>
  <dcterms:modified xsi:type="dcterms:W3CDTF">2005-01-28T10:25:25Z</dcterms:modified>
  <cp:category/>
  <cp:version/>
  <cp:contentType/>
  <cp:contentStatus/>
</cp:coreProperties>
</file>